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585" windowWidth="9765" windowHeight="3840" tabRatio="961" activeTab="1"/>
  </bookViews>
  <sheets>
    <sheet name="2VSAFAS 2p I ketv." sheetId="1" r:id="rId1"/>
    <sheet name="3 VSAFAS 2 p I ketv." sheetId="2" r:id="rId2"/>
    <sheet name="20_V-S_4p I ketv." sheetId="3" r:id="rId3"/>
    <sheet name="20_V-S_5p I ketv." sheetId="4" r:id="rId4"/>
    <sheet name="Lapas1" sheetId="5" r:id="rId5"/>
    <sheet name="Lapas2" sheetId="6" r:id="rId6"/>
  </sheets>
  <definedNames>
    <definedName name="_xlnm.Print_Area" localSheetId="2">'20_V-S_4p I ketv.'!$A$1:$M$25</definedName>
    <definedName name="_xlnm.Print_Area" localSheetId="3">'20_V-S_5p I ketv.'!$A$1:$H$20</definedName>
    <definedName name="_xlnm.Print_Titles" localSheetId="2">'20_V-S_4p I ketv.'!$10:$12</definedName>
  </definedNames>
  <calcPr fullCalcOnLoad="1"/>
</workbook>
</file>

<file path=xl/sharedStrings.xml><?xml version="1.0" encoding="utf-8"?>
<sst xmlns="http://schemas.openxmlformats.org/spreadsheetml/2006/main" count="398" uniqueCount="288">
  <si>
    <t>FINANSAVIMO SUMŲ LIKUČIAI</t>
  </si>
  <si>
    <t>Finansavimo šaltinis</t>
  </si>
  <si>
    <t>Ataskaitinio laikotarpio pradžioje</t>
  </si>
  <si>
    <t>Finansavimo sumos (gautinos)</t>
  </si>
  <si>
    <t>Finansavimo sumos (gautos)</t>
  </si>
  <si>
    <t xml:space="preserve"> Finansavimo sumos (gautinos)</t>
  </si>
  <si>
    <t xml:space="preserve"> Finansavimo sumos (gautos)</t>
  </si>
  <si>
    <t>5=3+4</t>
  </si>
  <si>
    <t>8=6+7</t>
  </si>
  <si>
    <t>Iš valstybės biudžeto  (išskyrus valstybės biudžeto asignavimų dalį, gautą iš Europos Sąjungos, užsienio valstybių ir tarptautinių organizacijų)</t>
  </si>
  <si>
    <t>Iš savivaldybės biudžeto (išskyrus savivaldybės biudžeto asignavimų dalį, gautą  iš Europos Sąjungos, užsienio valstybių ir tarptautinių organizacijų)</t>
  </si>
  <si>
    <t>PAPRASTOJO REMONTO IR EKSPLOATAVIMO</t>
  </si>
  <si>
    <t>VIII.</t>
  </si>
  <si>
    <t>IX.</t>
  </si>
  <si>
    <t>SUNAUDOTŲ IR PARDUOTŲ ATSARGŲ SAVIKAINA</t>
  </si>
  <si>
    <t>X.</t>
  </si>
  <si>
    <t>socialinių išmokų</t>
  </si>
  <si>
    <t>XI.</t>
  </si>
  <si>
    <t>nuomos</t>
  </si>
  <si>
    <t>NUOMOS</t>
  </si>
  <si>
    <t>XII.</t>
  </si>
  <si>
    <t>finansavimo</t>
  </si>
  <si>
    <t>XIII.</t>
  </si>
  <si>
    <t>kitų paslaugų</t>
  </si>
  <si>
    <t>KITŲ PASLAUGŲ</t>
  </si>
  <si>
    <t>XIV.</t>
  </si>
  <si>
    <t xml:space="preserve">Kitos </t>
  </si>
  <si>
    <t>Kitos veiklos pajamos</t>
  </si>
  <si>
    <t xml:space="preserve">III. </t>
  </si>
  <si>
    <t>Kitos veiklos sąnaudos</t>
  </si>
  <si>
    <t>PELNO MOKESTIS</t>
  </si>
  <si>
    <t>J.</t>
  </si>
  <si>
    <t>TENKANTIS KONTROLIUOJANČIAJAM SUBJEKTUI</t>
  </si>
  <si>
    <t>TENKANTIS MAŽUMOS DALIAI</t>
  </si>
  <si>
    <t>Iš viso</t>
  </si>
  <si>
    <t>1.</t>
  </si>
  <si>
    <t>2.</t>
  </si>
  <si>
    <t>3.</t>
  </si>
  <si>
    <t>4.</t>
  </si>
  <si>
    <t>5.</t>
  </si>
  <si>
    <t>Iš Europos Sąjungos, užsienio valstybių ir tarptautinių organizacijų  (finansavimo sumų dalis, kuri gaunama iš Europos Sąjungos, neįskaitant finansvimo sumų iš valstybės ar savivaldybės biudžetų ES  projektams finansuoti)</t>
  </si>
  <si>
    <t>Trumpalaikiai finansiniai įsipareigojimai</t>
  </si>
  <si>
    <t>II.4</t>
  </si>
  <si>
    <t>Mokėtinos subsidijos, dotacijos ir finansavimo sumos</t>
  </si>
  <si>
    <t>II.5</t>
  </si>
  <si>
    <t>Mokėtinos sumos į Europos Sąjungos biudžetą</t>
  </si>
  <si>
    <t>II.6</t>
  </si>
  <si>
    <t>Mokėtinos sumos į biudžetus ir fondus</t>
  </si>
  <si>
    <t>II.7</t>
  </si>
  <si>
    <t>Mokėtinos socialinės išmokos</t>
  </si>
  <si>
    <t>II.8</t>
  </si>
  <si>
    <t>Grąžintini mokesčiai, įmokos ir jų permokos</t>
  </si>
  <si>
    <t>Tiekėjams mokėtinos sumos</t>
  </si>
  <si>
    <t>II.10</t>
  </si>
  <si>
    <t>Sukauptos mokėtinos sumos</t>
  </si>
  <si>
    <t>II.11</t>
  </si>
  <si>
    <t>Kiti trumpalaikiai įsipareigojimai</t>
  </si>
  <si>
    <t>F.</t>
  </si>
  <si>
    <t>GRYNASIS TURTAS</t>
  </si>
  <si>
    <t>Rezervai</t>
  </si>
  <si>
    <t>Nuosavybės metodo įtaka</t>
  </si>
  <si>
    <t>Sukauptas perviršis ar deficitas</t>
  </si>
  <si>
    <t>Einamųjų metų perviršis ar deficitas</t>
  </si>
  <si>
    <t>Ankstesnių metų perviršis ar deficitas</t>
  </si>
  <si>
    <t>(vardas ir pavardė)</t>
  </si>
  <si>
    <r>
      <t>Per vienus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metus gautinos sumos</t>
    </r>
  </si>
  <si>
    <t>2 priedas</t>
  </si>
  <si>
    <t>Plėtros darbai</t>
  </si>
  <si>
    <t>Programinė įranga ir jos licencijos</t>
  </si>
  <si>
    <t>Kitas nematerialusis turtas</t>
  </si>
  <si>
    <t>I.4</t>
  </si>
  <si>
    <t>Nebaigti projektai ir išankstiniai mokėjimai</t>
  </si>
  <si>
    <t>I.5</t>
  </si>
  <si>
    <t>Prestižas</t>
  </si>
  <si>
    <t>Žemė</t>
  </si>
  <si>
    <t>Pastatai</t>
  </si>
  <si>
    <t>Infrastruktūros ir kiti statiniai</t>
  </si>
  <si>
    <t>Nekilnojamosios kultūros vertybės</t>
  </si>
  <si>
    <t>Mašinos ir įrenginiai</t>
  </si>
  <si>
    <t>Transporto priemonės</t>
  </si>
  <si>
    <t>Kilnojamosios kultūros vertybės</t>
  </si>
  <si>
    <t>Baldai ir biuro įranga</t>
  </si>
  <si>
    <t>II.9</t>
  </si>
  <si>
    <t>Nebaigta statyba ir išankstiniai mokėjimai</t>
  </si>
  <si>
    <t>Strateginės ir neliečiamosios atsargos</t>
  </si>
  <si>
    <t>Medžiagos, žaliavos ir ūkinis inventorius</t>
  </si>
  <si>
    <t>Nebaigta gaminti produkcija ir nebaigtos vykdyti sutartys</t>
  </si>
  <si>
    <t>Pagaminta produkcija, atsargos, skirtos parduoti (perduoti)</t>
  </si>
  <si>
    <t xml:space="preserve">I.3 </t>
  </si>
  <si>
    <t>II.6.1</t>
  </si>
  <si>
    <t>Grąžintinos finansavimo sumos</t>
  </si>
  <si>
    <t>II.6.2</t>
  </si>
  <si>
    <t>Kitos mokėtinos sumos biudžetui</t>
  </si>
  <si>
    <t>Su darbo santykiais susiję įsipareigojimai</t>
  </si>
  <si>
    <t>II.12</t>
  </si>
  <si>
    <t>Dalininkų kapitalas</t>
  </si>
  <si>
    <t>Tikrosios vertės rezervas</t>
  </si>
  <si>
    <t>Kiti rezervai</t>
  </si>
  <si>
    <t>IV.1</t>
  </si>
  <si>
    <t>IV.2</t>
  </si>
  <si>
    <t>G.</t>
  </si>
  <si>
    <t>MAŽUMOS DALIS</t>
  </si>
  <si>
    <t>IŠ VISO FINANSAVIMO SUMŲ, ĮSIPAREIGOJIMŲ, GRYNOJO TURTO IR MAŽUMOS DALIES:</t>
  </si>
  <si>
    <r>
      <t>(viešojo sektoriaus subjekto arba viešojo sektoriaus subjektų grupės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pavadinimas)</t>
    </r>
  </si>
  <si>
    <r>
      <t>(viešojo sektoriaus subjekto, parengusio finansinės būklės ataskaitą (konsoliduotąją finansinės būklės ataskaitą), kodas, adresas</t>
    </r>
    <r>
      <rPr>
        <sz val="10"/>
        <rFont val="Times New Roman"/>
        <family val="1"/>
      </rPr>
      <t>)</t>
    </r>
  </si>
  <si>
    <r>
      <t>Kitas ilgalaikis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materialusis turtas</t>
    </r>
  </si>
  <si>
    <t xml:space="preserve">I. </t>
  </si>
  <si>
    <t>VEIKLOS REZULTATŲ ATASKAITA</t>
  </si>
  <si>
    <t>Pastabos Nr.</t>
  </si>
  <si>
    <t>Ataskaitinis laikotarpis</t>
  </si>
  <si>
    <t>Praėjęs ataskaitinis laikotarpis</t>
  </si>
  <si>
    <t>PAGRINDINĖS VEIKLOS PAJAMOS</t>
  </si>
  <si>
    <t>FINANSAVIMO PAJAMOS</t>
  </si>
  <si>
    <t>MOKESČIŲ IR SOCIALINIŲ ĮMOKŲ PAJAMOS</t>
  </si>
  <si>
    <t>A-B</t>
  </si>
  <si>
    <t xml:space="preserve">PAGRINDINĖS VEIKLOS KITOS PAJAMOS </t>
  </si>
  <si>
    <t>III.1.</t>
  </si>
  <si>
    <t>Pagrindinės veiklos kitos pajamos</t>
  </si>
  <si>
    <t>III.2.</t>
  </si>
  <si>
    <t>Pervestinų pagrindinės veiklos kitų pajamų suma</t>
  </si>
  <si>
    <t>PAGRINDINĖS VEIKLOS SĄNAUDOS</t>
  </si>
  <si>
    <t>NUVERTĖJIMO IR NURAŠYTŲ SUMŲ</t>
  </si>
  <si>
    <t>SOCIALINIŲ IŠMOKŲ</t>
  </si>
  <si>
    <t>FINANSAVIMO</t>
  </si>
  <si>
    <t>KITOS</t>
  </si>
  <si>
    <t>PAGRINDINĖS VEIKLOS PERVIRŠIS AR DEFICITAS</t>
  </si>
  <si>
    <t>KITOS VEIKLOS REZULTATAS</t>
  </si>
  <si>
    <t>KITOS VEIKLOS PAJAMOS</t>
  </si>
  <si>
    <t>PERVESTINOS Į BIUDŽETĄ KITOS VEIKLOS PAJAMOS</t>
  </si>
  <si>
    <t>KITOS VEIKLOS SĄNAUDOS</t>
  </si>
  <si>
    <t>FINANSINĖS IR INVESTICINĖS VEIKLOS REZULTATAS</t>
  </si>
  <si>
    <t>APSKAITOS POLITIKOS KEITIMO IR ESMINIŲ APSKAITOS KLAIDŲ TAISYMO ĮTAKA</t>
  </si>
  <si>
    <t>GRYNASIS PERVIRŠIS AR DEFICITAS PRIEŠ NUOSAVYBĖS METODO ĮTAKĄ</t>
  </si>
  <si>
    <t>H.</t>
  </si>
  <si>
    <t>NUOSAVYBĖS METODO ĮTAKA</t>
  </si>
  <si>
    <t>GRYNASIS PERVIRŠIS AR DEFICITAS</t>
  </si>
  <si>
    <t>(viešojo sektoriaus subjekto, parengusio veiklos rezultatų ataskaitą</t>
  </si>
  <si>
    <t>arba konsoliduotąją veiklos rezultatų ataskaitą,  kodas, adresas)</t>
  </si>
  <si>
    <t>I.1.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</si>
  <si>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</si>
  <si>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</si>
  <si>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</si>
  <si>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</si>
  <si>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</si>
  <si>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</si>
  <si>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 xml:space="preserve">Darbo užmokesčio ir socialinio draudimo </t>
  </si>
  <si>
    <t>DARBO UŽMOKESČIO IR SOCIALINIO DRAUDIMO</t>
  </si>
  <si>
    <t>Nusidėvėjimo ir amortizacijos</t>
  </si>
  <si>
    <t>NUSIDĖVĖJIMO IR AMORTIZACIJOS</t>
  </si>
  <si>
    <t>KOMUNALINIŲ PASLAUGŲ IR ryšių</t>
  </si>
  <si>
    <t>KOMUNALINIŲ PASLAUGŲ IR RYŠIŲ</t>
  </si>
  <si>
    <t xml:space="preserve">Komandiruočių </t>
  </si>
  <si>
    <t>KOMANDIRUOČIŲ</t>
  </si>
  <si>
    <t xml:space="preserve">Transporto </t>
  </si>
  <si>
    <t>TRANSPORTO</t>
  </si>
  <si>
    <t>VI.</t>
  </si>
  <si>
    <t xml:space="preserve">Kvalifikacijos kėlimo </t>
  </si>
  <si>
    <t>KVALIFIKACIJOS KĖLIMO</t>
  </si>
  <si>
    <t>VII.</t>
  </si>
  <si>
    <t>PAPRASTOJO Remonto IR EKSPLOATAVIMO</t>
  </si>
  <si>
    <t>(viešojo sektoriaus subjekto arba viešojo sektoriaus subjektų grupės pavadinimas)</t>
  </si>
  <si>
    <t>Finansavimo sumų sumažėjimas dėl jų panaudojimo savo veiklai</t>
  </si>
  <si>
    <t xml:space="preserve"> Finansavimo sumų (gautinų) pasikeitimas</t>
  </si>
  <si>
    <t>11</t>
  </si>
  <si>
    <t>Iš valstybės biudžeto (išskyrus valstybės biudžeto asignavimų dalį, gautą  iš Europos Sąjungos, užsienio valstybių ir tarptautinių organizacijų):</t>
  </si>
  <si>
    <t>Iš savivaldybės biudžeto (išskyrus  savivaldybės biudžeto asignavimų  dalį, gautą  iš Europos Sąjungos, užsienio valstybių ir tarptautinių organizacijų):</t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</si>
  <si>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</si>
  <si>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r>
      <t xml:space="preserve"> Finansavimo sumos (gautos), išskyrus neatlygintinai gautą turtą</t>
    </r>
    <r>
      <rPr>
        <b/>
        <strike/>
        <sz val="11"/>
        <rFont val="Times New Roman"/>
        <family val="1"/>
      </rPr>
      <t xml:space="preserve"> </t>
    </r>
  </si>
  <si>
    <r>
      <t xml:space="preserve">Neatlygintinai </t>
    </r>
    <r>
      <rPr>
        <b/>
        <sz val="11"/>
        <rFont val="Times New Roman"/>
        <family val="1"/>
      </rPr>
      <t>gautas turtas</t>
    </r>
  </si>
  <si>
    <r>
      <t>Finansavimo sumų sumažėjimas dėl turto</t>
    </r>
    <r>
      <rPr>
        <b/>
        <sz val="11"/>
        <rFont val="Times New Roman"/>
        <family val="1"/>
      </rPr>
      <t xml:space="preserve"> pardavimo</t>
    </r>
  </si>
  <si>
    <r>
      <t>2.1</t>
    </r>
    <r>
      <rPr>
        <sz val="11"/>
        <rFont val="Times New Roman"/>
        <family val="1"/>
      </rPr>
      <t>.</t>
    </r>
  </si>
  <si>
    <r>
      <t>2.</t>
    </r>
    <r>
      <rPr>
        <sz val="11"/>
        <rFont val="Times New Roman"/>
        <family val="1"/>
      </rPr>
      <t>2.</t>
    </r>
  </si>
  <si>
    <r>
      <t>3.</t>
    </r>
    <r>
      <rPr>
        <sz val="11"/>
        <rFont val="Times New Roman"/>
        <family val="1"/>
      </rPr>
      <t>2.</t>
    </r>
  </si>
  <si>
    <t>FINANSINĖS BŪKLĖS ATASKAITA</t>
  </si>
  <si>
    <t>(data)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</si>
  <si>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</si>
  <si>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</si>
  <si>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</si>
  <si>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</si>
  <si>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</si>
  <si>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</si>
  <si>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</si>
  <si>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</si>
  <si>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Nematerialusis turtas</t>
  </si>
  <si>
    <t>II.</t>
  </si>
  <si>
    <t>Ilgalaikis materialusis turtas</t>
  </si>
  <si>
    <t>III.</t>
  </si>
  <si>
    <t>Ilgalaikis finansinis turtas</t>
  </si>
  <si>
    <t>IV.</t>
  </si>
  <si>
    <t>B.</t>
  </si>
  <si>
    <t>BIOLOGINIS TURTAS</t>
  </si>
  <si>
    <t>C.</t>
  </si>
  <si>
    <t>TRUMPALAIKIS TURTAS</t>
  </si>
  <si>
    <t>Atsargos</t>
  </si>
  <si>
    <t>I.1</t>
  </si>
  <si>
    <t>I.2</t>
  </si>
  <si>
    <t>Ilgalaikis materialusis ir biologinis turtas, skirtas parduoti</t>
  </si>
  <si>
    <t>Išankstiniai apmokėjimai</t>
  </si>
  <si>
    <t>III.1</t>
  </si>
  <si>
    <t>Gautinos trumpalaikės finansinės sumos</t>
  </si>
  <si>
    <t>III.2</t>
  </si>
  <si>
    <t>Gautini mokesčiai ir socialinės įmokos</t>
  </si>
  <si>
    <t>III.3</t>
  </si>
  <si>
    <t>Gautinos finansavimo sumos</t>
  </si>
  <si>
    <t>III.4</t>
  </si>
  <si>
    <t>Gautinos sumos už turto naudojimą, parduotas prekes, turtą, paslaugas</t>
  </si>
  <si>
    <t>III.5</t>
  </si>
  <si>
    <t>Sukauptos gautinos sumos</t>
  </si>
  <si>
    <t>III.6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</si>
  <si>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</si>
  <si>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</si>
  <si>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</si>
  <si>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</si>
  <si>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</si>
  <si>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</si>
  <si>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</si>
  <si>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</si>
  <si>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</si>
  <si>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Europos Sąjungos, užsienio valstybių ir tarptautinių organizacijų</t>
  </si>
  <si>
    <t xml:space="preserve">IV. </t>
  </si>
  <si>
    <t>Iš kitų šaltinių</t>
  </si>
  <si>
    <t>E.</t>
  </si>
  <si>
    <t>ĮSIPAREIGOJIMAI</t>
  </si>
  <si>
    <t>Ilgalaikiai įsipareigojimai</t>
  </si>
  <si>
    <t>Ilgalaikiai finansiniai įsipareigojimai</t>
  </si>
  <si>
    <t>Ilgalaikiai atidėjiniai</t>
  </si>
  <si>
    <t>I.3</t>
  </si>
  <si>
    <t>Kiti ilgalaikiai įsipareigojimai</t>
  </si>
  <si>
    <t>Trumpalaikiai įsipareigojimai</t>
  </si>
  <si>
    <t>II.1</t>
  </si>
  <si>
    <t>Ilgalaikių atidėjinių einamųjų metų dalis ir trumpalaikiai atidėjiniai</t>
  </si>
  <si>
    <t>II.2</t>
  </si>
  <si>
    <t>Ilgalaikių įsipareigojimų einamųjų metų dalis</t>
  </si>
  <si>
    <t>II.3</t>
  </si>
  <si>
    <t>Per ataskaitinį laikotarpį</t>
  </si>
  <si>
    <t>FINANSAVIMO SUMOS PAGAL ŠALTINĮ, TIKSLINĘ PASKIRTĮ IR JŲ POKYČIAI PER ATASKAITINĮ LAIKOTARPĮ</t>
  </si>
  <si>
    <t>Finansavimo sumos</t>
  </si>
  <si>
    <t>Finansavimo sumų likutis ataskaitinio laikotarpio pradžioje</t>
  </si>
  <si>
    <t>Finansavimo sumų likutis ataskaitinio laikotarpio pabaigoje</t>
  </si>
  <si>
    <t>Finansavimo sumų pergrupavimas</t>
  </si>
  <si>
    <t>Perduota kitiems viešojo sektoriaus subjektams</t>
  </si>
  <si>
    <t>Finansavimo sumų sumažėjimas dėl jų perdavimo ne viešojo sektoriaus subjektams</t>
  </si>
  <si>
    <t>Finansavimo sumos (grąžintos)</t>
  </si>
  <si>
    <t>nepiniginiam turtui įsigyti</t>
  </si>
  <si>
    <t>kitoms išlaidoms kompensuoti</t>
  </si>
  <si>
    <t>Iš kitų šaltinių:</t>
  </si>
  <si>
    <t>Iš viso finansavimo sumų</t>
  </si>
  <si>
    <t>Ataskaitinio laikotarpio pabaigoje</t>
  </si>
  <si>
    <t>1.1.</t>
  </si>
  <si>
    <t>1.2.</t>
  </si>
  <si>
    <t>3.1.</t>
  </si>
  <si>
    <t>4.1.</t>
  </si>
  <si>
    <t>4.2.</t>
  </si>
  <si>
    <t>Mineraliniai ištekliai ir kitas ilgalaikis turtas</t>
  </si>
  <si>
    <t>(viešojo sektoriaus subjekto vadovas arba jo įgaliotas administracijos                                      (parašas)</t>
  </si>
  <si>
    <t xml:space="preserve">vadovas) </t>
  </si>
  <si>
    <t>(vyriausiasis buhalteris (buhalteris))                                                                                             (parašas)</t>
  </si>
  <si>
    <t>___________</t>
  </si>
  <si>
    <t xml:space="preserve">(viešojo sektoriaus subjekto vadovas arba jo įgaliotas administracijos vadovas)                    </t>
  </si>
  <si>
    <t xml:space="preserve"> (parašas)</t>
  </si>
  <si>
    <t>_____________</t>
  </si>
  <si>
    <t xml:space="preserve">  (parašas)</t>
  </si>
  <si>
    <t xml:space="preserve"> </t>
  </si>
  <si>
    <t>Mažeikių rajono Sedos kultūros centras</t>
  </si>
  <si>
    <t>300604014, Dariaus ir Girėno g.4,Seda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</si>
  <si>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</si>
  <si>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300604014,Dariaus ir Girėno g.4,Seda</t>
  </si>
  <si>
    <t>Direktorius</t>
  </si>
  <si>
    <t>Gintautas Griškėnas</t>
  </si>
  <si>
    <t xml:space="preserve">                                               </t>
  </si>
  <si>
    <t xml:space="preserve">                                    </t>
  </si>
  <si>
    <t xml:space="preserve">          1 priedas</t>
  </si>
  <si>
    <t>9</t>
  </si>
  <si>
    <t>5.1</t>
  </si>
  <si>
    <t>5.2</t>
  </si>
  <si>
    <t>5.3</t>
  </si>
  <si>
    <t xml:space="preserve">                          </t>
  </si>
  <si>
    <t xml:space="preserve">                                                                                                                                                                        </t>
  </si>
  <si>
    <t>Pateikimo valiuta ir tikslumas: eurai arba tūkstančiais eurų</t>
  </si>
  <si>
    <r>
      <t xml:space="preserve">Pateikimo valiuta ir tikslumas: eurais </t>
    </r>
    <r>
      <rPr>
        <i/>
        <sz val="11"/>
        <rFont val="TimesNewRoman,Bold"/>
        <family val="0"/>
      </rPr>
      <t>arba tūkstančiais eurų</t>
    </r>
  </si>
  <si>
    <t xml:space="preserve">(vyriausiasis buhalteris (buhalteris)                                                                                      </t>
  </si>
  <si>
    <t>Vyr. buhalterė</t>
  </si>
  <si>
    <t xml:space="preserve">Direktorius                                                                                                                                          ________________                                     </t>
  </si>
  <si>
    <t>,,,,,,,,,,,,,,</t>
  </si>
  <si>
    <t>Joana Klibavičienė</t>
  </si>
  <si>
    <t>PAGAL 2020_M._KOVO 31 D. DUOMENIS</t>
  </si>
  <si>
    <t>PAGAL 2020_M. KOVO  31 D. DUOMENIS</t>
  </si>
  <si>
    <t xml:space="preserve">2020.05.11  Nr. BF-12 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</si>
</sst>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"/>
    <numFmt numFmtId="185" formatCode="#,##0.0;[Red]#,##0.0"/>
    <numFmt numFmtId="186" formatCode="0.000"/>
  </numFmts>
  <fonts count="76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0"/>
      <name val="Arial"/>
      <family val="0"/>
    </font>
    <font>
      <i/>
      <sz val="10"/>
      <name val="Times New Roman"/>
      <family val="1"/>
    </font>
    <font>
      <strike/>
      <sz val="10"/>
      <name val="Times New Roman"/>
      <family val="1"/>
    </font>
    <font>
      <sz val="9"/>
      <name val="Arial"/>
      <family val="0"/>
    </font>
    <font>
      <b/>
      <sz val="12"/>
      <name val="Times New Roman"/>
      <family val="1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2"/>
      <name val="Times New Roman"/>
      <family val="1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sz val="12"/>
      <name val="TimesNewRoman,Bold"/>
      <family val="0"/>
    </font>
    <font>
      <sz val="11"/>
      <name val="TimesNewRoman,Bold"/>
      <family val="0"/>
    </font>
    <font>
      <sz val="11"/>
      <name val="Arial"/>
      <family val="0"/>
    </font>
    <font>
      <b/>
      <sz val="11"/>
      <name val="TimesNewRoman,Bold"/>
      <family val="0"/>
    </font>
    <font>
      <b/>
      <sz val="11"/>
      <name val="Arial"/>
      <family val="0"/>
    </font>
    <font>
      <i/>
      <sz val="11"/>
      <name val="TimesNewRoman,Bold"/>
      <family val="0"/>
    </font>
    <font>
      <sz val="12"/>
      <name val="Arial"/>
      <family val="0"/>
    </font>
    <font>
      <b/>
      <sz val="12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1"/>
      <name val="Times New Roman"/>
      <family val="1"/>
    </font>
    <font>
      <b/>
      <strike/>
      <sz val="11"/>
      <name val="Times New Roman"/>
      <family val="1"/>
    </font>
    <font>
      <sz val="10"/>
      <name val="Helv"/>
      <family val="0"/>
    </font>
    <font>
      <sz val="8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5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0" borderId="1" applyNumberFormat="0" applyFill="0" applyAlignment="0" applyProtection="0"/>
    <xf numFmtId="0" fontId="60" fillId="0" borderId="2" applyNumberFormat="0" applyFill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0" borderId="3" applyNumberFormat="0" applyFill="0" applyAlignment="0" applyProtection="0"/>
    <xf numFmtId="0" fontId="62" fillId="0" borderId="0" applyNumberFormat="0" applyFill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5" borderId="0" applyNumberFormat="0" applyBorder="0" applyAlignment="0" applyProtection="0"/>
    <xf numFmtId="0" fontId="22" fillId="14" borderId="0" applyNumberFormat="0" applyBorder="0" applyAlignment="0" applyProtection="0"/>
    <xf numFmtId="0" fontId="22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63" fillId="28" borderId="0" applyNumberFormat="0" applyBorder="0" applyAlignment="0" applyProtection="0"/>
    <xf numFmtId="0" fontId="63" fillId="29" borderId="0" applyNumberFormat="0" applyBorder="0" applyAlignment="0" applyProtection="0"/>
    <xf numFmtId="0" fontId="63" fillId="30" borderId="0" applyNumberFormat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23" fillId="34" borderId="0" applyNumberFormat="0" applyBorder="0" applyAlignment="0" applyProtection="0"/>
    <xf numFmtId="0" fontId="23" fillId="35" borderId="0" applyNumberFormat="0" applyBorder="0" applyAlignment="0" applyProtection="0"/>
    <xf numFmtId="0" fontId="23" fillId="36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37" borderId="0" applyNumberFormat="0" applyBorder="0" applyAlignment="0" applyProtection="0"/>
    <xf numFmtId="0" fontId="6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65" fillId="38" borderId="0" applyNumberFormat="0" applyBorder="0" applyAlignment="0" applyProtection="0"/>
    <xf numFmtId="0" fontId="25" fillId="39" borderId="4" applyNumberFormat="0" applyAlignment="0" applyProtection="0"/>
    <xf numFmtId="0" fontId="26" fillId="40" borderId="5" applyNumberFormat="0" applyAlignment="0" applyProtection="0"/>
    <xf numFmtId="0" fontId="27" fillId="0" borderId="0" applyNumberFormat="0" applyFill="0" applyBorder="0" applyAlignment="0" applyProtection="0"/>
    <xf numFmtId="0" fontId="66" fillId="41" borderId="0" applyNumberFormat="0" applyBorder="0" applyAlignment="0" applyProtection="0"/>
    <xf numFmtId="0" fontId="28" fillId="4" borderId="0" applyNumberFormat="0" applyBorder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2" fillId="7" borderId="4" applyNumberFormat="0" applyAlignment="0" applyProtection="0"/>
    <xf numFmtId="0" fontId="67" fillId="0" borderId="0" applyNumberFormat="0" applyFill="0" applyBorder="0" applyAlignment="0" applyProtection="0"/>
    <xf numFmtId="0" fontId="68" fillId="42" borderId="9" applyNumberFormat="0" applyAlignment="0" applyProtection="0"/>
    <xf numFmtId="0" fontId="69" fillId="43" borderId="10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0" borderId="11" applyNumberFormat="0" applyFill="0" applyAlignment="0" applyProtection="0"/>
    <xf numFmtId="0" fontId="34" fillId="44" borderId="0" applyNumberFormat="0" applyBorder="0" applyAlignment="0" applyProtection="0"/>
    <xf numFmtId="0" fontId="70" fillId="45" borderId="0" applyNumberFormat="0" applyBorder="0" applyAlignment="0" applyProtection="0"/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46" borderId="12" applyNumberFormat="0" applyFont="0" applyAlignment="0" applyProtection="0"/>
    <xf numFmtId="0" fontId="35" fillId="39" borderId="13" applyNumberFormat="0" applyAlignment="0" applyProtection="0"/>
    <xf numFmtId="0" fontId="63" fillId="47" borderId="0" applyNumberFormat="0" applyBorder="0" applyAlignment="0" applyProtection="0"/>
    <xf numFmtId="0" fontId="63" fillId="48" borderId="0" applyNumberFormat="0" applyBorder="0" applyAlignment="0" applyProtection="0"/>
    <xf numFmtId="0" fontId="63" fillId="49" borderId="0" applyNumberFormat="0" applyBorder="0" applyAlignment="0" applyProtection="0"/>
    <xf numFmtId="0" fontId="63" fillId="50" borderId="0" applyNumberFormat="0" applyBorder="0" applyAlignment="0" applyProtection="0"/>
    <xf numFmtId="0" fontId="63" fillId="51" borderId="0" applyNumberFormat="0" applyBorder="0" applyAlignment="0" applyProtection="0"/>
    <xf numFmtId="0" fontId="63" fillId="52" borderId="0" applyNumberFormat="0" applyBorder="0" applyAlignment="0" applyProtection="0"/>
    <xf numFmtId="0" fontId="0" fillId="53" borderId="14" applyNumberFormat="0" applyFont="0" applyAlignment="0" applyProtection="0"/>
    <xf numFmtId="0" fontId="7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2" fillId="42" borderId="10" applyNumberFormat="0" applyAlignment="0" applyProtection="0"/>
    <xf numFmtId="0" fontId="73" fillId="0" borderId="15" applyNumberFormat="0" applyFill="0" applyAlignment="0" applyProtection="0"/>
    <xf numFmtId="0" fontId="74" fillId="0" borderId="16" applyNumberFormat="0" applyFill="0" applyAlignment="0" applyProtection="0"/>
    <xf numFmtId="0" fontId="75" fillId="54" borderId="17" applyNumberFormat="0" applyAlignment="0" applyProtection="0"/>
    <xf numFmtId="0" fontId="36" fillId="0" borderId="0" applyNumberFormat="0" applyFill="0" applyBorder="0" applyAlignment="0" applyProtection="0"/>
    <xf numFmtId="0" fontId="37" fillId="0" borderId="1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254">
    <xf numFmtId="0" fontId="0" fillId="0" borderId="0" xfId="0" applyAlignment="1">
      <alignment/>
    </xf>
    <xf numFmtId="0" fontId="1" fillId="0" borderId="0" xfId="0" applyFont="1" applyFill="1" applyAlignment="1">
      <alignment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left" vertical="center"/>
    </xf>
    <xf numFmtId="0" fontId="2" fillId="0" borderId="2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left" vertical="center"/>
    </xf>
    <xf numFmtId="0" fontId="6" fillId="55" borderId="21" xfId="0" applyFont="1" applyFill="1" applyBorder="1" applyAlignment="1">
      <alignment horizontal="left" vertical="center" wrapText="1"/>
    </xf>
    <xf numFmtId="0" fontId="1" fillId="55" borderId="20" xfId="0" applyFont="1" applyFill="1" applyBorder="1" applyAlignment="1">
      <alignment horizontal="center" vertical="center" wrapText="1"/>
    </xf>
    <xf numFmtId="0" fontId="1" fillId="55" borderId="20" xfId="0" applyFont="1" applyFill="1" applyBorder="1" applyAlignment="1">
      <alignment horizontal="left" vertical="center"/>
    </xf>
    <xf numFmtId="0" fontId="1" fillId="0" borderId="21" xfId="0" applyFont="1" applyFill="1" applyBorder="1" applyAlignment="1">
      <alignment horizontal="left" vertical="center" wrapText="1"/>
    </xf>
    <xf numFmtId="0" fontId="1" fillId="0" borderId="21" xfId="0" applyFont="1" applyFill="1" applyBorder="1" applyAlignment="1">
      <alignment horizontal="left" vertical="center"/>
    </xf>
    <xf numFmtId="0" fontId="1" fillId="55" borderId="19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left" vertical="center"/>
    </xf>
    <xf numFmtId="0" fontId="1" fillId="0" borderId="23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vertical="center"/>
    </xf>
    <xf numFmtId="0" fontId="1" fillId="0" borderId="24" xfId="0" applyFont="1" applyFill="1" applyBorder="1" applyAlignment="1">
      <alignment horizontal="left" vertical="center" wrapText="1"/>
    </xf>
    <xf numFmtId="0" fontId="1" fillId="0" borderId="24" xfId="0" applyFont="1" applyFill="1" applyBorder="1" applyAlignment="1">
      <alignment horizontal="left" vertical="center"/>
    </xf>
    <xf numFmtId="0" fontId="1" fillId="0" borderId="25" xfId="0" applyFont="1" applyFill="1" applyBorder="1" applyAlignment="1">
      <alignment horizontal="left" vertical="center"/>
    </xf>
    <xf numFmtId="0" fontId="1" fillId="0" borderId="26" xfId="0" applyFont="1" applyFill="1" applyBorder="1" applyAlignment="1">
      <alignment horizontal="left" vertical="center" wrapText="1"/>
    </xf>
    <xf numFmtId="0" fontId="1" fillId="0" borderId="27" xfId="0" applyFont="1" applyFill="1" applyBorder="1" applyAlignment="1">
      <alignment horizontal="left" vertical="center"/>
    </xf>
    <xf numFmtId="0" fontId="1" fillId="0" borderId="28" xfId="0" applyFont="1" applyFill="1" applyBorder="1" applyAlignment="1">
      <alignment horizontal="left" vertical="center" wrapText="1"/>
    </xf>
    <xf numFmtId="0" fontId="1" fillId="55" borderId="24" xfId="0" applyFont="1" applyFill="1" applyBorder="1" applyAlignment="1">
      <alignment horizontal="left" vertical="center"/>
    </xf>
    <xf numFmtId="0" fontId="1" fillId="55" borderId="21" xfId="0" applyFont="1" applyFill="1" applyBorder="1" applyAlignment="1">
      <alignment horizontal="left" vertical="center" wrapText="1"/>
    </xf>
    <xf numFmtId="0" fontId="1" fillId="55" borderId="0" xfId="0" applyFont="1" applyFill="1" applyBorder="1" applyAlignment="1">
      <alignment vertical="center"/>
    </xf>
    <xf numFmtId="0" fontId="1" fillId="55" borderId="0" xfId="0" applyFont="1" applyFill="1" applyBorder="1" applyAlignment="1">
      <alignment vertical="center" wrapText="1"/>
    </xf>
    <xf numFmtId="0" fontId="2" fillId="55" borderId="0" xfId="0" applyFont="1" applyFill="1" applyBorder="1" applyAlignment="1">
      <alignment vertical="center"/>
    </xf>
    <xf numFmtId="0" fontId="1" fillId="55" borderId="0" xfId="0" applyFont="1" applyFill="1" applyAlignment="1">
      <alignment vertical="center"/>
    </xf>
    <xf numFmtId="0" fontId="1" fillId="55" borderId="0" xfId="0" applyFont="1" applyFill="1" applyAlignment="1">
      <alignment vertical="center" wrapText="1"/>
    </xf>
    <xf numFmtId="0" fontId="2" fillId="55" borderId="0" xfId="0" applyFont="1" applyFill="1" applyAlignment="1">
      <alignment horizontal="center" vertical="center" wrapText="1"/>
    </xf>
    <xf numFmtId="0" fontId="4" fillId="55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0" fontId="1" fillId="55" borderId="0" xfId="0" applyFont="1" applyFill="1" applyAlignment="1">
      <alignment horizontal="center" vertical="center" wrapText="1"/>
    </xf>
    <xf numFmtId="0" fontId="4" fillId="55" borderId="0" xfId="0" applyFont="1" applyFill="1" applyAlignment="1">
      <alignment vertical="center" wrapText="1"/>
    </xf>
    <xf numFmtId="49" fontId="2" fillId="55" borderId="20" xfId="0" applyNumberFormat="1" applyFont="1" applyFill="1" applyBorder="1" applyAlignment="1">
      <alignment horizontal="center" vertical="center" wrapText="1"/>
    </xf>
    <xf numFmtId="0" fontId="2" fillId="55" borderId="19" xfId="0" applyFont="1" applyFill="1" applyBorder="1" applyAlignment="1">
      <alignment horizontal="center" vertical="center" wrapText="1"/>
    </xf>
    <xf numFmtId="0" fontId="2" fillId="55" borderId="20" xfId="0" applyFont="1" applyFill="1" applyBorder="1" applyAlignment="1">
      <alignment horizontal="left" vertical="center"/>
    </xf>
    <xf numFmtId="0" fontId="1" fillId="55" borderId="20" xfId="0" applyFont="1" applyFill="1" applyBorder="1" applyAlignment="1">
      <alignment horizontal="left" vertical="center" wrapText="1"/>
    </xf>
    <xf numFmtId="0" fontId="1" fillId="55" borderId="19" xfId="0" applyFont="1" applyFill="1" applyBorder="1" applyAlignment="1">
      <alignment vertical="center" wrapText="1"/>
    </xf>
    <xf numFmtId="0" fontId="1" fillId="55" borderId="19" xfId="0" applyFont="1" applyFill="1" applyBorder="1" applyAlignment="1">
      <alignment horizontal="center" vertical="center" wrapText="1"/>
    </xf>
    <xf numFmtId="0" fontId="1" fillId="55" borderId="29" xfId="0" applyFont="1" applyFill="1" applyBorder="1" applyAlignment="1">
      <alignment horizontal="left" vertical="center"/>
    </xf>
    <xf numFmtId="0" fontId="6" fillId="55" borderId="22" xfId="0" applyFont="1" applyFill="1" applyBorder="1" applyAlignment="1">
      <alignment horizontal="left" vertical="center"/>
    </xf>
    <xf numFmtId="0" fontId="6" fillId="55" borderId="22" xfId="0" applyFont="1" applyFill="1" applyBorder="1" applyAlignment="1">
      <alignment horizontal="left" vertical="center" wrapText="1"/>
    </xf>
    <xf numFmtId="0" fontId="1" fillId="55" borderId="24" xfId="0" applyFont="1" applyFill="1" applyBorder="1" applyAlignment="1">
      <alignment horizontal="left" vertical="center" wrapText="1"/>
    </xf>
    <xf numFmtId="16" fontId="1" fillId="55" borderId="21" xfId="0" applyNumberFormat="1" applyFont="1" applyFill="1" applyBorder="1" applyAlignment="1">
      <alignment horizontal="left" vertical="center" wrapText="1"/>
    </xf>
    <xf numFmtId="16" fontId="1" fillId="55" borderId="19" xfId="0" applyNumberFormat="1" applyFont="1" applyFill="1" applyBorder="1" applyAlignment="1">
      <alignment horizontal="left" vertical="center" wrapText="1"/>
    </xf>
    <xf numFmtId="49" fontId="1" fillId="55" borderId="20" xfId="0" applyNumberFormat="1" applyFont="1" applyFill="1" applyBorder="1" applyAlignment="1">
      <alignment horizontal="center" vertical="center" wrapText="1"/>
    </xf>
    <xf numFmtId="0" fontId="1" fillId="55" borderId="21" xfId="0" applyFont="1" applyFill="1" applyBorder="1" applyAlignment="1">
      <alignment horizontal="left" vertical="center"/>
    </xf>
    <xf numFmtId="0" fontId="1" fillId="55" borderId="25" xfId="0" applyFont="1" applyFill="1" applyBorder="1" applyAlignment="1">
      <alignment horizontal="center" vertical="center" wrapText="1"/>
    </xf>
    <xf numFmtId="0" fontId="1" fillId="55" borderId="27" xfId="0" applyFont="1" applyFill="1" applyBorder="1" applyAlignment="1">
      <alignment horizontal="left" vertical="center"/>
    </xf>
    <xf numFmtId="0" fontId="1" fillId="55" borderId="28" xfId="0" applyFont="1" applyFill="1" applyBorder="1" applyAlignment="1">
      <alignment horizontal="left" vertical="center"/>
    </xf>
    <xf numFmtId="0" fontId="1" fillId="55" borderId="28" xfId="0" applyFont="1" applyFill="1" applyBorder="1" applyAlignment="1">
      <alignment horizontal="left" vertical="center" wrapText="1"/>
    </xf>
    <xf numFmtId="0" fontId="1" fillId="55" borderId="19" xfId="0" applyFont="1" applyFill="1" applyBorder="1" applyAlignment="1">
      <alignment horizontal="left" vertical="center"/>
    </xf>
    <xf numFmtId="16" fontId="1" fillId="55" borderId="19" xfId="0" applyNumberFormat="1" applyFont="1" applyFill="1" applyBorder="1" applyAlignment="1" quotePrefix="1">
      <alignment horizontal="left" vertical="center" wrapText="1"/>
    </xf>
    <xf numFmtId="0" fontId="2" fillId="0" borderId="20" xfId="0" applyFont="1" applyFill="1" applyBorder="1" applyAlignment="1">
      <alignment horizontal="left" vertical="center"/>
    </xf>
    <xf numFmtId="0" fontId="1" fillId="0" borderId="26" xfId="0" applyFont="1" applyFill="1" applyBorder="1" applyAlignment="1">
      <alignment horizontal="left" vertical="center"/>
    </xf>
    <xf numFmtId="0" fontId="1" fillId="0" borderId="23" xfId="0" applyFont="1" applyFill="1" applyBorder="1" applyAlignment="1">
      <alignment horizontal="left" vertical="center"/>
    </xf>
    <xf numFmtId="0" fontId="1" fillId="0" borderId="20" xfId="0" applyFont="1" applyFill="1" applyBorder="1" applyAlignment="1">
      <alignment horizontal="center" vertical="center"/>
    </xf>
    <xf numFmtId="16" fontId="1" fillId="0" borderId="19" xfId="0" applyNumberFormat="1" applyFont="1" applyFill="1" applyBorder="1" applyAlignment="1">
      <alignment horizontal="left" vertical="center"/>
    </xf>
    <xf numFmtId="0" fontId="1" fillId="55" borderId="19" xfId="0" applyFont="1" applyFill="1" applyBorder="1" applyAlignment="1" quotePrefix="1">
      <alignment horizontal="left" vertical="center" wrapText="1"/>
    </xf>
    <xf numFmtId="0" fontId="1" fillId="55" borderId="22" xfId="0" applyFont="1" applyFill="1" applyBorder="1" applyAlignment="1">
      <alignment horizontal="left" vertical="center"/>
    </xf>
    <xf numFmtId="0" fontId="1" fillId="55" borderId="22" xfId="0" applyFont="1" applyFill="1" applyBorder="1" applyAlignment="1">
      <alignment horizontal="left" vertical="center" wrapText="1"/>
    </xf>
    <xf numFmtId="0" fontId="6" fillId="55" borderId="20" xfId="0" applyFont="1" applyFill="1" applyBorder="1" applyAlignment="1">
      <alignment horizontal="left" vertical="center"/>
    </xf>
    <xf numFmtId="0" fontId="1" fillId="0" borderId="28" xfId="0" applyFont="1" applyFill="1" applyBorder="1" applyAlignment="1">
      <alignment horizontal="left" vertical="center"/>
    </xf>
    <xf numFmtId="0" fontId="1" fillId="55" borderId="22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left" vertical="center"/>
    </xf>
    <xf numFmtId="0" fontId="1" fillId="55" borderId="24" xfId="0" applyFont="1" applyFill="1" applyBorder="1" applyAlignment="1" quotePrefix="1">
      <alignment horizontal="left" vertical="center" wrapText="1"/>
    </xf>
    <xf numFmtId="0" fontId="1" fillId="0" borderId="31" xfId="0" applyFont="1" applyFill="1" applyBorder="1" applyAlignment="1">
      <alignment horizontal="left" vertical="center"/>
    </xf>
    <xf numFmtId="0" fontId="1" fillId="0" borderId="32" xfId="0" applyFont="1" applyFill="1" applyBorder="1" applyAlignment="1">
      <alignment horizontal="left" vertical="center" wrapText="1"/>
    </xf>
    <xf numFmtId="0" fontId="6" fillId="0" borderId="20" xfId="0" applyFont="1" applyFill="1" applyBorder="1" applyAlignment="1">
      <alignment horizontal="left" vertical="center"/>
    </xf>
    <xf numFmtId="0" fontId="6" fillId="0" borderId="21" xfId="0" applyFont="1" applyFill="1" applyBorder="1" applyAlignment="1">
      <alignment horizontal="left" vertical="center" wrapText="1"/>
    </xf>
    <xf numFmtId="0" fontId="2" fillId="55" borderId="25" xfId="0" applyFont="1" applyFill="1" applyBorder="1" applyAlignment="1">
      <alignment horizontal="left" vertical="center"/>
    </xf>
    <xf numFmtId="0" fontId="2" fillId="55" borderId="26" xfId="0" applyFont="1" applyFill="1" applyBorder="1" applyAlignment="1">
      <alignment horizontal="left" vertical="center" wrapText="1"/>
    </xf>
    <xf numFmtId="0" fontId="2" fillId="55" borderId="21" xfId="0" applyFont="1" applyFill="1" applyBorder="1" applyAlignment="1">
      <alignment horizontal="left" vertical="center" wrapText="1"/>
    </xf>
    <xf numFmtId="0" fontId="2" fillId="55" borderId="0" xfId="0" applyFont="1" applyFill="1" applyBorder="1" applyAlignment="1">
      <alignment horizontal="left" vertical="center" wrapText="1"/>
    </xf>
    <xf numFmtId="0" fontId="1" fillId="55" borderId="0" xfId="0" applyFont="1" applyFill="1" applyBorder="1" applyAlignment="1">
      <alignment horizontal="left" vertical="center" wrapText="1"/>
    </xf>
    <xf numFmtId="0" fontId="1" fillId="55" borderId="0" xfId="0" applyFont="1" applyFill="1" applyBorder="1" applyAlignment="1">
      <alignment horizontal="center" vertical="center" wrapText="1"/>
    </xf>
    <xf numFmtId="0" fontId="0" fillId="55" borderId="0" xfId="0" applyFill="1" applyAlignment="1">
      <alignment vertical="center"/>
    </xf>
    <xf numFmtId="0" fontId="8" fillId="0" borderId="19" xfId="0" applyFont="1" applyBorder="1" applyAlignment="1">
      <alignment horizontal="center" vertical="center" wrapText="1"/>
    </xf>
    <xf numFmtId="0" fontId="8" fillId="0" borderId="19" xfId="0" applyFont="1" applyBorder="1" applyAlignment="1">
      <alignment vertical="center" wrapText="1"/>
    </xf>
    <xf numFmtId="0" fontId="11" fillId="0" borderId="19" xfId="0" applyFont="1" applyBorder="1" applyAlignment="1">
      <alignment vertical="center" wrapText="1"/>
    </xf>
    <xf numFmtId="0" fontId="11" fillId="0" borderId="0" xfId="0" applyFont="1" applyAlignment="1">
      <alignment vertical="center"/>
    </xf>
    <xf numFmtId="0" fontId="21" fillId="0" borderId="19" xfId="89" applyFont="1" applyBorder="1" applyAlignment="1">
      <alignment vertical="center"/>
      <protection/>
    </xf>
    <xf numFmtId="0" fontId="20" fillId="0" borderId="19" xfId="89" applyFont="1" applyBorder="1" applyAlignment="1">
      <alignment vertical="center"/>
      <protection/>
    </xf>
    <xf numFmtId="0" fontId="11" fillId="0" borderId="19" xfId="89" applyFont="1" applyBorder="1" applyAlignment="1">
      <alignment vertical="center"/>
      <protection/>
    </xf>
    <xf numFmtId="0" fontId="11" fillId="0" borderId="19" xfId="89" applyFont="1" applyBorder="1" applyAlignment="1">
      <alignment horizontal="left" vertical="center"/>
      <protection/>
    </xf>
    <xf numFmtId="0" fontId="12" fillId="0" borderId="0" xfId="88" applyFont="1" applyAlignment="1">
      <alignment vertical="center"/>
      <protection/>
    </xf>
    <xf numFmtId="0" fontId="39" fillId="0" borderId="19" xfId="88" applyFont="1" applyBorder="1" applyAlignment="1">
      <alignment horizontal="center" vertical="center" wrapText="1"/>
      <protection/>
    </xf>
    <xf numFmtId="0" fontId="12" fillId="0" borderId="19" xfId="88" applyFont="1" applyBorder="1" applyAlignment="1">
      <alignment horizontal="justify" vertical="center" wrapText="1"/>
      <protection/>
    </xf>
    <xf numFmtId="0" fontId="12" fillId="0" borderId="19" xfId="88" applyFont="1" applyBorder="1" applyAlignment="1">
      <alignment horizontal="center" vertical="center" wrapText="1"/>
      <protection/>
    </xf>
    <xf numFmtId="0" fontId="12" fillId="0" borderId="19" xfId="88" applyFont="1" applyBorder="1" applyAlignment="1">
      <alignment horizontal="left" vertical="center" wrapText="1"/>
      <protection/>
    </xf>
    <xf numFmtId="0" fontId="12" fillId="0" borderId="32" xfId="88" applyFont="1" applyBorder="1" applyAlignment="1">
      <alignment vertical="center"/>
      <protection/>
    </xf>
    <xf numFmtId="0" fontId="12" fillId="0" borderId="0" xfId="88" applyFont="1" applyAlignment="1">
      <alignment horizontal="center" vertical="center"/>
      <protection/>
    </xf>
    <xf numFmtId="0" fontId="39" fillId="0" borderId="0" xfId="88" applyFont="1" applyAlignment="1">
      <alignment vertical="center"/>
      <protection/>
    </xf>
    <xf numFmtId="0" fontId="39" fillId="0" borderId="0" xfId="88" applyFont="1" applyAlignment="1">
      <alignment horizontal="center" vertical="center" wrapText="1"/>
      <protection/>
    </xf>
    <xf numFmtId="0" fontId="39" fillId="0" borderId="19" xfId="88" applyFont="1" applyFill="1" applyBorder="1" applyAlignment="1">
      <alignment horizontal="center" vertical="center" wrapText="1"/>
      <protection/>
    </xf>
    <xf numFmtId="0" fontId="39" fillId="0" borderId="24" xfId="88" applyFont="1" applyFill="1" applyBorder="1" applyAlignment="1">
      <alignment horizontal="center" vertical="center" wrapText="1"/>
      <protection/>
    </xf>
    <xf numFmtId="0" fontId="1" fillId="0" borderId="19" xfId="88" applyFont="1" applyBorder="1" applyAlignment="1">
      <alignment horizontal="center" vertical="center" wrapText="1"/>
      <protection/>
    </xf>
    <xf numFmtId="49" fontId="1" fillId="0" borderId="25" xfId="88" applyNumberFormat="1" applyFont="1" applyFill="1" applyBorder="1" applyAlignment="1">
      <alignment horizontal="center" vertical="center" wrapText="1"/>
      <protection/>
    </xf>
    <xf numFmtId="0" fontId="39" fillId="0" borderId="19" xfId="88" applyFont="1" applyBorder="1" applyAlignment="1">
      <alignment horizontal="left" vertical="center" wrapText="1"/>
      <protection/>
    </xf>
    <xf numFmtId="0" fontId="1" fillId="39" borderId="19" xfId="0" applyFont="1" applyFill="1" applyBorder="1" applyAlignment="1">
      <alignment horizontal="left" vertical="center" wrapText="1"/>
    </xf>
    <xf numFmtId="0" fontId="1" fillId="39" borderId="19" xfId="0" applyFont="1" applyFill="1" applyBorder="1" applyAlignment="1">
      <alignment vertical="center" wrapText="1"/>
    </xf>
    <xf numFmtId="0" fontId="1" fillId="39" borderId="20" xfId="0" applyFont="1" applyFill="1" applyBorder="1" applyAlignment="1">
      <alignment horizontal="left" vertical="center" wrapText="1"/>
    </xf>
    <xf numFmtId="16" fontId="1" fillId="39" borderId="19" xfId="0" applyNumberFormat="1" applyFont="1" applyFill="1" applyBorder="1" applyAlignment="1" quotePrefix="1">
      <alignment horizontal="left" vertical="center" wrapText="1"/>
    </xf>
    <xf numFmtId="16" fontId="1" fillId="0" borderId="19" xfId="0" applyNumberFormat="1" applyFont="1" applyFill="1" applyBorder="1" applyAlignment="1">
      <alignment horizontal="left" vertical="center" wrapText="1"/>
    </xf>
    <xf numFmtId="0" fontId="11" fillId="39" borderId="19" xfId="89" applyFont="1" applyFill="1" applyBorder="1" applyAlignment="1">
      <alignment horizontal="left" vertical="center"/>
      <protection/>
    </xf>
    <xf numFmtId="0" fontId="8" fillId="39" borderId="19" xfId="89" applyFont="1" applyFill="1" applyBorder="1" applyAlignment="1">
      <alignment horizontal="left" vertical="center"/>
      <protection/>
    </xf>
    <xf numFmtId="0" fontId="39" fillId="39" borderId="19" xfId="88" applyFont="1" applyFill="1" applyBorder="1" applyAlignment="1">
      <alignment horizontal="center" vertical="center" wrapText="1"/>
      <protection/>
    </xf>
    <xf numFmtId="0" fontId="39" fillId="39" borderId="19" xfId="88" applyFont="1" applyFill="1" applyBorder="1" applyAlignment="1">
      <alignment horizontal="left" vertical="center" wrapText="1"/>
      <protection/>
    </xf>
    <xf numFmtId="2" fontId="1" fillId="39" borderId="19" xfId="0" applyNumberFormat="1" applyFont="1" applyFill="1" applyBorder="1" applyAlignment="1">
      <alignment vertical="center" wrapText="1"/>
    </xf>
    <xf numFmtId="2" fontId="1" fillId="55" borderId="19" xfId="0" applyNumberFormat="1" applyFont="1" applyFill="1" applyBorder="1" applyAlignment="1">
      <alignment vertical="center" wrapText="1"/>
    </xf>
    <xf numFmtId="2" fontId="1" fillId="0" borderId="19" xfId="0" applyNumberFormat="1" applyFont="1" applyFill="1" applyBorder="1" applyAlignment="1">
      <alignment vertical="center" wrapText="1"/>
    </xf>
    <xf numFmtId="2" fontId="1" fillId="0" borderId="19" xfId="0" applyNumberFormat="1" applyFont="1" applyFill="1" applyBorder="1" applyAlignment="1">
      <alignment vertical="center"/>
    </xf>
    <xf numFmtId="2" fontId="1" fillId="55" borderId="25" xfId="0" applyNumberFormat="1" applyFont="1" applyFill="1" applyBorder="1" applyAlignment="1">
      <alignment vertical="center" wrapText="1"/>
    </xf>
    <xf numFmtId="2" fontId="20" fillId="0" borderId="19" xfId="89" applyNumberFormat="1" applyFont="1" applyBorder="1" applyAlignment="1">
      <alignment vertical="center"/>
      <protection/>
    </xf>
    <xf numFmtId="2" fontId="8" fillId="39" borderId="19" xfId="89" applyNumberFormat="1" applyFont="1" applyFill="1" applyBorder="1" applyAlignment="1">
      <alignment vertical="center"/>
      <protection/>
    </xf>
    <xf numFmtId="2" fontId="11" fillId="0" borderId="19" xfId="89" applyNumberFormat="1" applyFont="1" applyBorder="1" applyAlignment="1">
      <alignment vertical="center"/>
      <protection/>
    </xf>
    <xf numFmtId="2" fontId="21" fillId="39" borderId="19" xfId="89" applyNumberFormat="1" applyFont="1" applyFill="1" applyBorder="1" applyAlignment="1">
      <alignment vertical="center"/>
      <protection/>
    </xf>
    <xf numFmtId="2" fontId="21" fillId="0" borderId="19" xfId="89" applyNumberFormat="1" applyFont="1" applyBorder="1" applyAlignment="1">
      <alignment vertical="center"/>
      <protection/>
    </xf>
    <xf numFmtId="2" fontId="11" fillId="0" borderId="19" xfId="89" applyNumberFormat="1" applyFont="1" applyBorder="1" applyAlignment="1">
      <alignment horizontal="right" vertical="center"/>
      <protection/>
    </xf>
    <xf numFmtId="2" fontId="8" fillId="0" borderId="19" xfId="89" applyNumberFormat="1" applyFont="1" applyBorder="1" applyAlignment="1">
      <alignment vertical="center"/>
      <protection/>
    </xf>
    <xf numFmtId="2" fontId="12" fillId="39" borderId="19" xfId="88" applyNumberFormat="1" applyFont="1" applyFill="1" applyBorder="1" applyAlignment="1">
      <alignment horizontal="justify" vertical="center" wrapText="1"/>
      <protection/>
    </xf>
    <xf numFmtId="2" fontId="12" fillId="0" borderId="19" xfId="88" applyNumberFormat="1" applyFont="1" applyBorder="1" applyAlignment="1">
      <alignment horizontal="justify" vertical="center" wrapText="1"/>
      <protection/>
    </xf>
    <xf numFmtId="0" fontId="2" fillId="55" borderId="20" xfId="0" applyFont="1" applyFill="1" applyBorder="1" applyAlignment="1">
      <alignment horizontal="left" vertical="center" wrapText="1"/>
    </xf>
    <xf numFmtId="0" fontId="2" fillId="55" borderId="19" xfId="0" applyFont="1" applyFill="1" applyBorder="1" applyAlignment="1">
      <alignment horizontal="left" vertical="center"/>
    </xf>
    <xf numFmtId="0" fontId="1" fillId="0" borderId="29" xfId="0" applyFont="1" applyFill="1" applyBorder="1" applyAlignment="1">
      <alignment horizontal="left" vertical="center"/>
    </xf>
    <xf numFmtId="0" fontId="1" fillId="0" borderId="22" xfId="0" applyFont="1" applyFill="1" applyBorder="1" applyAlignment="1">
      <alignment horizontal="left" vertical="center" wrapText="1"/>
    </xf>
    <xf numFmtId="0" fontId="2" fillId="55" borderId="19" xfId="0" applyFont="1" applyFill="1" applyBorder="1" applyAlignment="1">
      <alignment horizontal="left" vertical="center" wrapText="1"/>
    </xf>
    <xf numFmtId="0" fontId="1" fillId="55" borderId="26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 wrapText="1"/>
    </xf>
    <xf numFmtId="0" fontId="2" fillId="55" borderId="26" xfId="0" applyFont="1" applyFill="1" applyBorder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8" fillId="0" borderId="19" xfId="0" applyFont="1" applyBorder="1" applyAlignment="1">
      <alignment vertical="center"/>
    </xf>
    <xf numFmtId="0" fontId="11" fillId="0" borderId="19" xfId="0" applyFont="1" applyBorder="1" applyAlignment="1">
      <alignment horizontal="left" vertical="center"/>
    </xf>
    <xf numFmtId="0" fontId="11" fillId="0" borderId="19" xfId="0" applyFont="1" applyBorder="1" applyAlignment="1">
      <alignment vertical="center"/>
    </xf>
    <xf numFmtId="0" fontId="8" fillId="0" borderId="19" xfId="0" applyFont="1" applyBorder="1" applyAlignment="1">
      <alignment horizontal="left" vertical="center"/>
    </xf>
    <xf numFmtId="0" fontId="1" fillId="0" borderId="0" xfId="0" applyFont="1" applyAlignment="1">
      <alignment vertical="center" wrapText="1"/>
    </xf>
    <xf numFmtId="0" fontId="0" fillId="0" borderId="0" xfId="0" applyBorder="1" applyAlignment="1">
      <alignment vertical="center"/>
    </xf>
    <xf numFmtId="0" fontId="1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41" fillId="0" borderId="0" xfId="0" applyFont="1" applyAlignment="1">
      <alignment horizontal="left" vertical="center" wrapText="1"/>
    </xf>
    <xf numFmtId="0" fontId="21" fillId="0" borderId="19" xfId="89" applyFont="1" applyBorder="1" applyAlignment="1">
      <alignment horizontal="left" vertical="center"/>
      <protection/>
    </xf>
    <xf numFmtId="2" fontId="12" fillId="56" borderId="19" xfId="88" applyNumberFormat="1" applyFont="1" applyFill="1" applyBorder="1" applyAlignment="1">
      <alignment horizontal="justify" vertical="center" wrapText="1"/>
      <protection/>
    </xf>
    <xf numFmtId="2" fontId="12" fillId="0" borderId="0" xfId="88" applyNumberFormat="1" applyFont="1" applyAlignment="1">
      <alignment vertical="center"/>
      <protection/>
    </xf>
    <xf numFmtId="0" fontId="1" fillId="55" borderId="25" xfId="0" applyFont="1" applyFill="1" applyBorder="1" applyAlignment="1" quotePrefix="1">
      <alignment horizontal="left" vertical="center" wrapText="1"/>
    </xf>
    <xf numFmtId="2" fontId="39" fillId="0" borderId="19" xfId="88" applyNumberFormat="1" applyFont="1" applyBorder="1" applyAlignment="1">
      <alignment horizontal="center" vertical="center" wrapText="1"/>
      <protection/>
    </xf>
    <xf numFmtId="16" fontId="11" fillId="0" borderId="19" xfId="89" applyNumberFormat="1" applyFont="1" applyBorder="1" applyAlignment="1" quotePrefix="1">
      <alignment horizontal="left" vertical="center"/>
      <protection/>
    </xf>
    <xf numFmtId="16" fontId="11" fillId="0" borderId="19" xfId="89" applyNumberFormat="1" applyFont="1" applyBorder="1" applyAlignment="1" quotePrefix="1">
      <alignment vertical="center"/>
      <protection/>
    </xf>
    <xf numFmtId="0" fontId="11" fillId="0" borderId="19" xfId="89" applyFont="1" applyBorder="1" applyAlignment="1" quotePrefix="1">
      <alignment vertical="center"/>
      <protection/>
    </xf>
    <xf numFmtId="0" fontId="11" fillId="0" borderId="19" xfId="89" applyFont="1" applyBorder="1" applyAlignment="1" quotePrefix="1">
      <alignment horizontal="left" vertical="center"/>
      <protection/>
    </xf>
    <xf numFmtId="0" fontId="21" fillId="39" borderId="19" xfId="89" applyFont="1" applyFill="1" applyBorder="1" applyAlignment="1">
      <alignment horizontal="left" vertical="center"/>
      <protection/>
    </xf>
    <xf numFmtId="0" fontId="11" fillId="55" borderId="0" xfId="0" applyFont="1" applyFill="1" applyAlignment="1">
      <alignment vertical="center"/>
    </xf>
    <xf numFmtId="0" fontId="20" fillId="0" borderId="19" xfId="89" applyFont="1" applyBorder="1" applyAlignment="1">
      <alignment horizontal="left" vertical="center"/>
      <protection/>
    </xf>
    <xf numFmtId="0" fontId="21" fillId="0" borderId="19" xfId="89" applyFont="1" applyBorder="1" applyAlignment="1">
      <alignment horizontal="left" vertical="center"/>
      <protection/>
    </xf>
    <xf numFmtId="2" fontId="1" fillId="56" borderId="0" xfId="0" applyNumberFormat="1" applyFont="1" applyFill="1" applyAlignment="1">
      <alignment vertical="center" wrapText="1"/>
    </xf>
    <xf numFmtId="2" fontId="1" fillId="55" borderId="0" xfId="0" applyNumberFormat="1" applyFont="1" applyFill="1" applyAlignment="1">
      <alignment vertical="center" wrapText="1"/>
    </xf>
    <xf numFmtId="2" fontId="0" fillId="0" borderId="0" xfId="0" applyNumberFormat="1" applyAlignment="1">
      <alignment vertical="center"/>
    </xf>
    <xf numFmtId="14" fontId="12" fillId="0" borderId="0" xfId="88" applyNumberFormat="1" applyFont="1" applyAlignment="1">
      <alignment vertical="center"/>
      <protection/>
    </xf>
    <xf numFmtId="2" fontId="21" fillId="0" borderId="19" xfId="0" applyNumberFormat="1" applyFont="1" applyFill="1" applyBorder="1" applyAlignment="1">
      <alignment vertical="center"/>
    </xf>
    <xf numFmtId="0" fontId="1" fillId="55" borderId="20" xfId="0" applyFont="1" applyFill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0" fillId="0" borderId="24" xfId="0" applyFont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 vertical="center" wrapText="1"/>
    </xf>
    <xf numFmtId="0" fontId="0" fillId="0" borderId="24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41" fillId="55" borderId="0" xfId="0" applyFont="1" applyFill="1" applyAlignment="1">
      <alignment horizontal="left" vertical="center" wrapText="1"/>
    </xf>
    <xf numFmtId="0" fontId="41" fillId="55" borderId="34" xfId="0" applyFont="1" applyFill="1" applyBorder="1" applyAlignment="1">
      <alignment horizontal="center" vertical="center" wrapText="1"/>
    </xf>
    <xf numFmtId="0" fontId="1" fillId="55" borderId="0" xfId="0" applyFont="1" applyFill="1" applyAlignment="1">
      <alignment horizontal="left" vertical="center" wrapText="1"/>
    </xf>
    <xf numFmtId="0" fontId="1" fillId="55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41" fillId="0" borderId="0" xfId="0" applyFont="1" applyAlignment="1">
      <alignment horizontal="left" vertical="center" wrapText="1"/>
    </xf>
    <xf numFmtId="0" fontId="41" fillId="0" borderId="0" xfId="0" applyFont="1" applyFill="1" applyAlignment="1">
      <alignment horizontal="left" vertical="center" wrapText="1"/>
    </xf>
    <xf numFmtId="0" fontId="2" fillId="55" borderId="20" xfId="0" applyFont="1" applyFill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left" vertical="center" wrapText="1"/>
    </xf>
    <xf numFmtId="0" fontId="2" fillId="55" borderId="0" xfId="0" applyFont="1" applyFill="1" applyAlignment="1">
      <alignment horizontal="center" vertical="center" wrapText="1"/>
    </xf>
    <xf numFmtId="0" fontId="4" fillId="55" borderId="0" xfId="0" applyFont="1" applyFill="1" applyAlignment="1">
      <alignment horizontal="center" vertical="center" wrapText="1"/>
    </xf>
    <xf numFmtId="0" fontId="4" fillId="55" borderId="0" xfId="0" applyFont="1" applyFill="1" applyAlignment="1">
      <alignment vertical="center" wrapText="1"/>
    </xf>
    <xf numFmtId="0" fontId="0" fillId="55" borderId="0" xfId="0" applyFont="1" applyFill="1" applyAlignment="1">
      <alignment horizontal="center" vertical="center" wrapText="1"/>
    </xf>
    <xf numFmtId="0" fontId="0" fillId="55" borderId="0" xfId="0" applyFont="1" applyFill="1" applyAlignment="1">
      <alignment vertical="center" wrapText="1"/>
    </xf>
    <xf numFmtId="0" fontId="41" fillId="0" borderId="34" xfId="0" applyFont="1" applyFill="1" applyBorder="1" applyAlignment="1">
      <alignment horizontal="center" vertical="center" wrapText="1"/>
    </xf>
    <xf numFmtId="0" fontId="1" fillId="55" borderId="32" xfId="0" applyFont="1" applyFill="1" applyBorder="1" applyAlignment="1">
      <alignment horizontal="center" vertical="center" wrapText="1"/>
    </xf>
    <xf numFmtId="0" fontId="41" fillId="55" borderId="32" xfId="0" applyFont="1" applyFill="1" applyBorder="1" applyAlignment="1">
      <alignment horizontal="center" vertical="center" wrapText="1"/>
    </xf>
    <xf numFmtId="0" fontId="41" fillId="55" borderId="32" xfId="0" applyFont="1" applyFill="1" applyBorder="1" applyAlignment="1">
      <alignment vertical="center" wrapText="1"/>
    </xf>
    <xf numFmtId="0" fontId="1" fillId="55" borderId="21" xfId="0" applyFont="1" applyFill="1" applyBorder="1" applyAlignment="1">
      <alignment horizontal="center" vertical="center" wrapText="1"/>
    </xf>
    <xf numFmtId="0" fontId="41" fillId="55" borderId="21" xfId="0" applyFont="1" applyFill="1" applyBorder="1" applyAlignment="1">
      <alignment horizontal="center" vertical="center" wrapText="1"/>
    </xf>
    <xf numFmtId="0" fontId="41" fillId="55" borderId="21" xfId="0" applyFont="1" applyFill="1" applyBorder="1" applyAlignment="1">
      <alignment vertical="center" wrapText="1"/>
    </xf>
    <xf numFmtId="0" fontId="41" fillId="0" borderId="0" xfId="0" applyFont="1" applyFill="1" applyAlignment="1">
      <alignment horizontal="center" vertical="center" wrapText="1"/>
    </xf>
    <xf numFmtId="0" fontId="41" fillId="0" borderId="0" xfId="0" applyFont="1" applyFill="1" applyAlignment="1">
      <alignment vertical="center" wrapText="1"/>
    </xf>
    <xf numFmtId="0" fontId="1" fillId="55" borderId="0" xfId="0" applyFont="1" applyFill="1" applyAlignment="1">
      <alignment vertical="center" wrapText="1"/>
    </xf>
    <xf numFmtId="0" fontId="41" fillId="55" borderId="0" xfId="0" applyFont="1" applyFill="1" applyAlignment="1">
      <alignment vertical="center" wrapText="1"/>
    </xf>
    <xf numFmtId="0" fontId="3" fillId="55" borderId="0" xfId="0" applyFont="1" applyFill="1" applyBorder="1" applyAlignment="1">
      <alignment wrapText="1"/>
    </xf>
    <xf numFmtId="0" fontId="7" fillId="0" borderId="0" xfId="0" applyFont="1" applyAlignment="1">
      <alignment/>
    </xf>
    <xf numFmtId="0" fontId="3" fillId="55" borderId="0" xfId="0" applyFont="1" applyFill="1" applyBorder="1" applyAlignment="1">
      <alignment vertical="center" wrapText="1"/>
    </xf>
    <xf numFmtId="0" fontId="7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41" fillId="55" borderId="0" xfId="0" applyFont="1" applyFill="1" applyAlignment="1">
      <alignment horizontal="center" vertical="center" wrapText="1"/>
    </xf>
    <xf numFmtId="0" fontId="5" fillId="0" borderId="32" xfId="0" applyFont="1" applyFill="1" applyBorder="1" applyAlignment="1">
      <alignment horizontal="right" vertical="center" wrapText="1"/>
    </xf>
    <xf numFmtId="0" fontId="11" fillId="0" borderId="20" xfId="0" applyFont="1" applyBorder="1" applyAlignment="1">
      <alignment horizontal="left" vertical="center"/>
    </xf>
    <xf numFmtId="0" fontId="20" fillId="0" borderId="21" xfId="0" applyFont="1" applyBorder="1" applyAlignment="1">
      <alignment vertical="center"/>
    </xf>
    <xf numFmtId="0" fontId="20" fillId="0" borderId="24" xfId="0" applyFont="1" applyBorder="1" applyAlignment="1">
      <alignment vertical="center"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center" vertical="top" wrapText="1"/>
    </xf>
    <xf numFmtId="0" fontId="11" fillId="0" borderId="0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Fill="1" applyBorder="1" applyAlignment="1">
      <alignment vertical="center" wrapText="1"/>
    </xf>
    <xf numFmtId="0" fontId="1" fillId="0" borderId="32" xfId="0" applyFont="1" applyFill="1" applyBorder="1" applyAlignment="1">
      <alignment horizontal="center" vertical="center"/>
    </xf>
    <xf numFmtId="0" fontId="8" fillId="0" borderId="20" xfId="0" applyFont="1" applyBorder="1" applyAlignment="1">
      <alignment horizontal="left" vertical="center"/>
    </xf>
    <xf numFmtId="0" fontId="21" fillId="0" borderId="21" xfId="0" applyFont="1" applyBorder="1" applyAlignment="1">
      <alignment vertical="center"/>
    </xf>
    <xf numFmtId="0" fontId="21" fillId="0" borderId="24" xfId="0" applyFont="1" applyBorder="1" applyAlignment="1">
      <alignment vertical="center"/>
    </xf>
    <xf numFmtId="0" fontId="8" fillId="0" borderId="20" xfId="0" applyFont="1" applyBorder="1" applyAlignment="1">
      <alignment vertical="center" wrapText="1"/>
    </xf>
    <xf numFmtId="0" fontId="21" fillId="0" borderId="21" xfId="0" applyFont="1" applyBorder="1" applyAlignment="1">
      <alignment vertical="center" wrapText="1"/>
    </xf>
    <xf numFmtId="0" fontId="21" fillId="0" borderId="24" xfId="0" applyFont="1" applyBorder="1" applyAlignment="1">
      <alignment vertical="center" wrapText="1"/>
    </xf>
    <xf numFmtId="0" fontId="8" fillId="0" borderId="20" xfId="0" applyFont="1" applyBorder="1" applyAlignment="1">
      <alignment vertical="center"/>
    </xf>
    <xf numFmtId="0" fontId="8" fillId="0" borderId="20" xfId="0" applyFont="1" applyBorder="1" applyAlignment="1">
      <alignment horizontal="left" vertical="center" wrapText="1"/>
    </xf>
    <xf numFmtId="0" fontId="11" fillId="0" borderId="19" xfId="0" applyFont="1" applyBorder="1" applyAlignment="1">
      <alignment vertical="center" wrapText="1"/>
    </xf>
    <xf numFmtId="0" fontId="20" fillId="0" borderId="19" xfId="0" applyFont="1" applyBorder="1" applyAlignment="1">
      <alignment vertical="center" wrapText="1"/>
    </xf>
    <xf numFmtId="0" fontId="20" fillId="0" borderId="19" xfId="0" applyFont="1" applyBorder="1" applyAlignment="1">
      <alignment vertical="center"/>
    </xf>
    <xf numFmtId="0" fontId="11" fillId="0" borderId="19" xfId="0" applyFont="1" applyBorder="1" applyAlignment="1">
      <alignment horizontal="left" vertical="center" wrapText="1"/>
    </xf>
    <xf numFmtId="0" fontId="8" fillId="0" borderId="19" xfId="0" applyFont="1" applyBorder="1" applyAlignment="1">
      <alignment vertical="center" wrapText="1"/>
    </xf>
    <xf numFmtId="0" fontId="21" fillId="0" borderId="19" xfId="0" applyFont="1" applyBorder="1" applyAlignment="1">
      <alignment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19" fillId="0" borderId="0" xfId="0" applyFont="1" applyAlignment="1">
      <alignment horizontal="right" vertical="center"/>
    </xf>
    <xf numFmtId="0" fontId="8" fillId="0" borderId="19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0" fillId="0" borderId="0" xfId="0" applyAlignment="1">
      <alignment vertical="center"/>
    </xf>
    <xf numFmtId="0" fontId="15" fillId="0" borderId="0" xfId="0" applyFont="1" applyAlignment="1">
      <alignment horizontal="justify" vertical="center"/>
    </xf>
    <xf numFmtId="0" fontId="11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39" fillId="0" borderId="0" xfId="88" applyFont="1" applyAlignment="1">
      <alignment horizontal="center" vertical="center"/>
      <protection/>
    </xf>
    <xf numFmtId="0" fontId="39" fillId="0" borderId="0" xfId="88" applyFont="1" applyAlignment="1">
      <alignment vertical="center"/>
      <protection/>
    </xf>
    <xf numFmtId="0" fontId="39" fillId="0" borderId="19" xfId="88" applyFont="1" applyBorder="1" applyAlignment="1">
      <alignment horizontal="center" vertical="center" wrapText="1"/>
      <protection/>
    </xf>
    <xf numFmtId="0" fontId="39" fillId="0" borderId="29" xfId="88" applyFont="1" applyBorder="1" applyAlignment="1">
      <alignment horizontal="center" vertical="center" wrapText="1"/>
      <protection/>
    </xf>
  </cellXfs>
  <cellStyles count="96">
    <cellStyle name="Normal" xfId="0"/>
    <cellStyle name="1 antraštė" xfId="15"/>
    <cellStyle name="2 antraštė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20% – paryškinimas 1" xfId="23"/>
    <cellStyle name="20% – paryškinimas 2" xfId="24"/>
    <cellStyle name="20% – paryškinimas 3" xfId="25"/>
    <cellStyle name="20% – paryškinimas 4" xfId="26"/>
    <cellStyle name="20% – paryškinimas 5" xfId="27"/>
    <cellStyle name="20% – paryškinimas 6" xfId="28"/>
    <cellStyle name="3 antraštė" xfId="29"/>
    <cellStyle name="4 antraštė" xfId="30"/>
    <cellStyle name="40% - Accent1" xfId="31"/>
    <cellStyle name="40% - Accent2" xfId="32"/>
    <cellStyle name="40% - Accent3" xfId="33"/>
    <cellStyle name="40% - Accent4" xfId="34"/>
    <cellStyle name="40% - Accent5" xfId="35"/>
    <cellStyle name="40% - Accent6" xfId="36"/>
    <cellStyle name="40% – paryškinimas 1" xfId="37"/>
    <cellStyle name="40% – paryškinimas 2" xfId="38"/>
    <cellStyle name="40% – paryškinimas 3" xfId="39"/>
    <cellStyle name="40% – paryškinimas 4" xfId="40"/>
    <cellStyle name="40% – paryškinimas 5" xfId="41"/>
    <cellStyle name="40% – paryškinimas 6" xfId="42"/>
    <cellStyle name="60% - Accent1" xfId="43"/>
    <cellStyle name="60% - Accent2" xfId="44"/>
    <cellStyle name="60% - Accent3" xfId="45"/>
    <cellStyle name="60% - Accent4" xfId="46"/>
    <cellStyle name="60% - Accent5" xfId="47"/>
    <cellStyle name="60% - Accent6" xfId="48"/>
    <cellStyle name="60% – paryškinimas 1" xfId="49"/>
    <cellStyle name="60% – paryškinimas 2" xfId="50"/>
    <cellStyle name="60% – paryškinimas 3" xfId="51"/>
    <cellStyle name="60% – paryškinimas 4" xfId="52"/>
    <cellStyle name="60% – paryškinimas 5" xfId="53"/>
    <cellStyle name="60% – paryškinimas 6" xfId="54"/>
    <cellStyle name="Accent1" xfId="55"/>
    <cellStyle name="Accent2" xfId="56"/>
    <cellStyle name="Accent3" xfId="57"/>
    <cellStyle name="Accent4" xfId="58"/>
    <cellStyle name="Accent5" xfId="59"/>
    <cellStyle name="Accent6" xfId="60"/>
    <cellStyle name="Aiškinamasis tekstas" xfId="61"/>
    <cellStyle name="Followed Hyperlink" xfId="62"/>
    <cellStyle name="Bad" xfId="63"/>
    <cellStyle name="Blogas" xfId="64"/>
    <cellStyle name="Calculation" xfId="65"/>
    <cellStyle name="Check Cell" xfId="66"/>
    <cellStyle name="Explanatory Text" xfId="67"/>
    <cellStyle name="Geras" xfId="68"/>
    <cellStyle name="Good" xfId="69"/>
    <cellStyle name="Heading 1" xfId="70"/>
    <cellStyle name="Heading 2" xfId="71"/>
    <cellStyle name="Heading 3" xfId="72"/>
    <cellStyle name="Heading 4" xfId="73"/>
    <cellStyle name="Hyperlink" xfId="74"/>
    <cellStyle name="Input" xfId="75"/>
    <cellStyle name="Įspėjimo tekstas" xfId="76"/>
    <cellStyle name="Išvestis" xfId="77"/>
    <cellStyle name="Įvestis" xfId="78"/>
    <cellStyle name="Comma" xfId="79"/>
    <cellStyle name="Comma [0]" xfId="80"/>
    <cellStyle name="Linked Cell" xfId="81"/>
    <cellStyle name="Neutral" xfId="82"/>
    <cellStyle name="Neutralus" xfId="83"/>
    <cellStyle name="Normal 10" xfId="84"/>
    <cellStyle name="Normal 16 7" xfId="85"/>
    <cellStyle name="Normal 3 3" xfId="86"/>
    <cellStyle name="Normal_17 VSAFAS_lyginamasis_4-19_priedai_2009-09-10" xfId="87"/>
    <cellStyle name="Normal_20_VSAFAS_priedai" xfId="88"/>
    <cellStyle name="Normal_3_VSAFAS_priedai" xfId="89"/>
    <cellStyle name="Note" xfId="90"/>
    <cellStyle name="Output" xfId="91"/>
    <cellStyle name="Paryškinimas 1" xfId="92"/>
    <cellStyle name="Paryškinimas 2" xfId="93"/>
    <cellStyle name="Paryškinimas 3" xfId="94"/>
    <cellStyle name="Paryškinimas 4" xfId="95"/>
    <cellStyle name="Paryškinimas 5" xfId="96"/>
    <cellStyle name="Paryškinimas 6" xfId="97"/>
    <cellStyle name="Pastaba" xfId="98"/>
    <cellStyle name="Pavadinimas" xfId="99"/>
    <cellStyle name="Percent" xfId="100"/>
    <cellStyle name="Skaičiavimas" xfId="101"/>
    <cellStyle name="Suma" xfId="102"/>
    <cellStyle name="Susietas langelis" xfId="103"/>
    <cellStyle name="Tikrinimo langelis" xfId="104"/>
    <cellStyle name="Title" xfId="105"/>
    <cellStyle name="Total" xfId="106"/>
    <cellStyle name="Currency" xfId="107"/>
    <cellStyle name="Currency [0]" xfId="108"/>
    <cellStyle name="Warning Text" xfId="10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2"/>
  <sheetViews>
    <sheetView zoomScalePageLayoutView="0" workbookViewId="0" topLeftCell="A1">
      <selection activeCell="D3" sqref="D3"/>
    </sheetView>
  </sheetViews>
  <sheetFormatPr defaultColWidth="9.140625" defaultRowHeight="12.75"/>
  <cols>
    <col min="1" max="1" width="10.57421875" style="30" customWidth="1"/>
    <col min="2" max="2" width="3.140625" style="31" customWidth="1"/>
    <col min="3" max="3" width="2.7109375" style="31" customWidth="1"/>
    <col min="4" max="4" width="59.00390625" style="31" customWidth="1"/>
    <col min="5" max="5" width="7.7109375" style="28" customWidth="1"/>
    <col min="6" max="6" width="11.8515625" style="30" customWidth="1"/>
    <col min="7" max="7" width="12.8515625" style="30" customWidth="1"/>
    <col min="8" max="11" width="9.140625" style="30" customWidth="1"/>
    <col min="12" max="12" width="10.28125" style="30" bestFit="1" customWidth="1"/>
    <col min="13" max="16384" width="9.140625" style="30" customWidth="1"/>
  </cols>
  <sheetData>
    <row r="1" spans="1:7" ht="12.75">
      <c r="A1" s="27"/>
      <c r="B1" s="28"/>
      <c r="C1" s="28"/>
      <c r="D1" s="28"/>
      <c r="E1" s="29"/>
      <c r="F1" s="27"/>
      <c r="G1" s="27"/>
    </row>
    <row r="2" spans="5:7" ht="12.75">
      <c r="E2" s="206"/>
      <c r="F2" s="207"/>
      <c r="G2" s="207"/>
    </row>
    <row r="3" spans="5:7" ht="12.75">
      <c r="E3" s="208"/>
      <c r="F3" s="209"/>
      <c r="G3" s="209"/>
    </row>
    <row r="4" spans="6:7" ht="15.75">
      <c r="F4" s="30" t="s">
        <v>276</v>
      </c>
      <c r="G4" s="163"/>
    </row>
    <row r="5" spans="1:7" ht="12.75">
      <c r="A5" s="190"/>
      <c r="B5" s="191"/>
      <c r="C5" s="191"/>
      <c r="D5" s="191"/>
      <c r="E5" s="191"/>
      <c r="F5" s="205"/>
      <c r="G5" s="205"/>
    </row>
    <row r="6" spans="1:7" ht="12.75">
      <c r="A6" s="210"/>
      <c r="B6" s="210"/>
      <c r="C6" s="210"/>
      <c r="D6" s="210"/>
      <c r="E6" s="210"/>
      <c r="F6" s="210"/>
      <c r="G6" s="210"/>
    </row>
    <row r="7" spans="1:7" ht="12.75">
      <c r="A7" s="182" t="s">
        <v>263</v>
      </c>
      <c r="B7" s="211"/>
      <c r="C7" s="211"/>
      <c r="D7" s="211"/>
      <c r="E7" s="211"/>
      <c r="F7" s="205"/>
      <c r="G7" s="205"/>
    </row>
    <row r="8" spans="1:7" ht="12.75" customHeight="1">
      <c r="A8" s="196" t="s">
        <v>103</v>
      </c>
      <c r="B8" s="197"/>
      <c r="C8" s="197"/>
      <c r="D8" s="197"/>
      <c r="E8" s="197"/>
      <c r="F8" s="198"/>
      <c r="G8" s="198"/>
    </row>
    <row r="9" spans="1:10" ht="12.75" customHeight="1">
      <c r="A9" s="199" t="s">
        <v>264</v>
      </c>
      <c r="B9" s="200"/>
      <c r="C9" s="200"/>
      <c r="D9" s="200"/>
      <c r="E9" s="200"/>
      <c r="F9" s="201"/>
      <c r="G9" s="201"/>
      <c r="J9" s="30" t="s">
        <v>262</v>
      </c>
    </row>
    <row r="10" spans="1:7" ht="12.75">
      <c r="A10" s="178" t="s">
        <v>104</v>
      </c>
      <c r="B10" s="202"/>
      <c r="C10" s="202"/>
      <c r="D10" s="202"/>
      <c r="E10" s="202"/>
      <c r="F10" s="203"/>
      <c r="G10" s="203"/>
    </row>
    <row r="11" spans="1:7" ht="12.75">
      <c r="A11" s="203"/>
      <c r="B11" s="203"/>
      <c r="C11" s="203"/>
      <c r="D11" s="203"/>
      <c r="E11" s="203"/>
      <c r="F11" s="203"/>
      <c r="G11" s="203"/>
    </row>
    <row r="12" spans="1:5" ht="12.75">
      <c r="A12" s="204"/>
      <c r="B12" s="205"/>
      <c r="C12" s="205"/>
      <c r="D12" s="205"/>
      <c r="E12" s="205"/>
    </row>
    <row r="13" spans="1:7" ht="12.75">
      <c r="A13" s="190" t="s">
        <v>173</v>
      </c>
      <c r="B13" s="191"/>
      <c r="C13" s="191"/>
      <c r="D13" s="191"/>
      <c r="E13" s="191"/>
      <c r="F13" s="192"/>
      <c r="G13" s="192"/>
    </row>
    <row r="14" spans="1:7" ht="12.75">
      <c r="A14" s="190" t="s">
        <v>285</v>
      </c>
      <c r="B14" s="191"/>
      <c r="C14" s="191"/>
      <c r="D14" s="191"/>
      <c r="E14" s="191"/>
      <c r="F14" s="192"/>
      <c r="G14" s="192"/>
    </row>
    <row r="15" spans="1:7" ht="12.75">
      <c r="A15" s="32"/>
      <c r="B15" s="33"/>
      <c r="C15" s="33"/>
      <c r="D15" s="33"/>
      <c r="E15" s="33"/>
      <c r="F15" s="36"/>
      <c r="G15" s="36"/>
    </row>
    <row r="16" spans="1:7" ht="12.75">
      <c r="A16" s="182" t="s">
        <v>287</v>
      </c>
      <c r="B16" s="193"/>
      <c r="C16" s="193"/>
      <c r="D16" s="193"/>
      <c r="E16" s="193"/>
      <c r="F16" s="194"/>
      <c r="G16" s="194"/>
    </row>
    <row r="17" spans="1:7" ht="12.75">
      <c r="A17" s="182" t="s">
        <v>265</v>
      </c>
      <c r="B17" s="182"/>
      <c r="C17" s="182"/>
      <c r="D17" s="182"/>
      <c r="E17" s="182"/>
      <c r="F17" s="194"/>
      <c r="G17" s="194"/>
    </row>
    <row r="18" spans="1:7" ht="12.75" customHeight="1">
      <c r="A18" s="32"/>
      <c r="B18" s="35"/>
      <c r="C18" s="35"/>
      <c r="D18" s="212" t="s">
        <v>278</v>
      </c>
      <c r="E18" s="212"/>
      <c r="F18" s="212"/>
      <c r="G18" s="212"/>
    </row>
    <row r="19" spans="1:7" ht="67.5" customHeight="1">
      <c r="A19" s="2" t="s">
        <v>175</v>
      </c>
      <c r="B19" s="186" t="s">
        <v>176</v>
      </c>
      <c r="C19" s="187"/>
      <c r="D19" s="188"/>
      <c r="E19" s="37" t="s">
        <v>177</v>
      </c>
      <c r="F19" s="38" t="s">
        <v>178</v>
      </c>
      <c r="G19" s="38" t="s">
        <v>179</v>
      </c>
    </row>
    <row r="20" spans="1:7" s="31" customFormat="1" ht="12.75" customHeight="1">
      <c r="A20" s="38" t="s">
        <v>180</v>
      </c>
      <c r="B20" s="127" t="s">
        <v>181</v>
      </c>
      <c r="C20" s="39"/>
      <c r="D20" s="126"/>
      <c r="E20" s="105"/>
      <c r="F20" s="112">
        <f>+F21+F27+F38+F39</f>
        <v>27064.39</v>
      </c>
      <c r="G20" s="112">
        <f>+G21+G27+G38+G39</f>
        <v>27304.69</v>
      </c>
    </row>
    <row r="21" spans="1:7" s="31" customFormat="1" ht="12.75" customHeight="1">
      <c r="A21" s="42" t="s">
        <v>182</v>
      </c>
      <c r="B21" s="43" t="s">
        <v>183</v>
      </c>
      <c r="C21" s="44"/>
      <c r="D21" s="45"/>
      <c r="E21" s="105">
        <v>1</v>
      </c>
      <c r="F21" s="104">
        <f>+F22+F23+F24+F25+F26</f>
        <v>0</v>
      </c>
      <c r="G21" s="112">
        <f>+G22+G23+G24+G25+G26</f>
        <v>0</v>
      </c>
    </row>
    <row r="22" spans="1:7" s="31" customFormat="1" ht="12.75" customHeight="1">
      <c r="A22" s="9" t="s">
        <v>194</v>
      </c>
      <c r="B22" s="10"/>
      <c r="C22" s="25" t="s">
        <v>67</v>
      </c>
      <c r="D22" s="46"/>
      <c r="E22" s="47"/>
      <c r="F22" s="41"/>
      <c r="G22" s="113"/>
    </row>
    <row r="23" spans="1:7" s="31" customFormat="1" ht="12.75" customHeight="1">
      <c r="A23" s="9" t="s">
        <v>195</v>
      </c>
      <c r="B23" s="10"/>
      <c r="C23" s="25" t="s">
        <v>68</v>
      </c>
      <c r="D23" s="26"/>
      <c r="E23" s="48"/>
      <c r="F23" s="41"/>
      <c r="G23" s="113"/>
    </row>
    <row r="24" spans="1:7" s="31" customFormat="1" ht="12.75" customHeight="1">
      <c r="A24" s="9" t="s">
        <v>226</v>
      </c>
      <c r="B24" s="10"/>
      <c r="C24" s="25" t="s">
        <v>69</v>
      </c>
      <c r="D24" s="26"/>
      <c r="E24" s="48"/>
      <c r="F24" s="41"/>
      <c r="G24" s="113"/>
    </row>
    <row r="25" spans="1:7" s="31" customFormat="1" ht="12.75" customHeight="1">
      <c r="A25" s="9" t="s">
        <v>70</v>
      </c>
      <c r="B25" s="10"/>
      <c r="C25" s="25" t="s">
        <v>71</v>
      </c>
      <c r="D25" s="26"/>
      <c r="E25" s="13"/>
      <c r="F25" s="41"/>
      <c r="G25" s="113"/>
    </row>
    <row r="26" spans="1:7" s="31" customFormat="1" ht="12.75" customHeight="1">
      <c r="A26" s="49" t="s">
        <v>72</v>
      </c>
      <c r="B26" s="10"/>
      <c r="C26" s="50" t="s">
        <v>73</v>
      </c>
      <c r="D26" s="46"/>
      <c r="E26" s="13"/>
      <c r="F26" s="41"/>
      <c r="G26" s="113"/>
    </row>
    <row r="27" spans="1:7" s="31" customFormat="1" ht="12.75" customHeight="1">
      <c r="A27" s="51" t="s">
        <v>184</v>
      </c>
      <c r="B27" s="52" t="s">
        <v>185</v>
      </c>
      <c r="C27" s="53"/>
      <c r="D27" s="54"/>
      <c r="E27" s="103">
        <v>2</v>
      </c>
      <c r="F27" s="112">
        <f>+F28+F29+F30+F31+F32+F33+F34+F35+F36+F37</f>
        <v>27064.39</v>
      </c>
      <c r="G27" s="112">
        <f>+G28+G29+G30+G31+G32+G33+G34+G35+G36+G37</f>
        <v>27304.69</v>
      </c>
    </row>
    <row r="28" spans="1:7" s="31" customFormat="1" ht="12.75" customHeight="1">
      <c r="A28" s="9" t="s">
        <v>229</v>
      </c>
      <c r="B28" s="10"/>
      <c r="C28" s="25" t="s">
        <v>74</v>
      </c>
      <c r="D28" s="26"/>
      <c r="E28" s="48"/>
      <c r="F28" s="41"/>
      <c r="G28" s="113"/>
    </row>
    <row r="29" spans="1:7" s="31" customFormat="1" ht="12.75" customHeight="1">
      <c r="A29" s="9" t="s">
        <v>231</v>
      </c>
      <c r="B29" s="10"/>
      <c r="C29" s="25" t="s">
        <v>75</v>
      </c>
      <c r="D29" s="26"/>
      <c r="E29" s="48"/>
      <c r="F29" s="113">
        <v>25941.03</v>
      </c>
      <c r="G29" s="113">
        <v>26152.05</v>
      </c>
    </row>
    <row r="30" spans="1:7" s="31" customFormat="1" ht="12.75" customHeight="1">
      <c r="A30" s="9" t="s">
        <v>233</v>
      </c>
      <c r="B30" s="10"/>
      <c r="C30" s="25" t="s">
        <v>76</v>
      </c>
      <c r="D30" s="26"/>
      <c r="E30" s="48"/>
      <c r="F30" s="41"/>
      <c r="G30" s="113"/>
    </row>
    <row r="31" spans="1:7" s="31" customFormat="1" ht="12.75" customHeight="1">
      <c r="A31" s="9" t="s">
        <v>42</v>
      </c>
      <c r="B31" s="10"/>
      <c r="C31" s="25" t="s">
        <v>77</v>
      </c>
      <c r="D31" s="26"/>
      <c r="E31" s="48"/>
      <c r="F31" s="41"/>
      <c r="G31" s="113"/>
    </row>
    <row r="32" spans="1:7" s="31" customFormat="1" ht="12.75" customHeight="1">
      <c r="A32" s="9" t="s">
        <v>44</v>
      </c>
      <c r="B32" s="10"/>
      <c r="C32" s="25" t="s">
        <v>78</v>
      </c>
      <c r="D32" s="26"/>
      <c r="E32" s="48"/>
      <c r="F32" s="113">
        <v>2.16</v>
      </c>
      <c r="G32" s="113">
        <v>2.16</v>
      </c>
    </row>
    <row r="33" spans="1:7" s="31" customFormat="1" ht="12.75" customHeight="1">
      <c r="A33" s="9" t="s">
        <v>46</v>
      </c>
      <c r="B33" s="10"/>
      <c r="C33" s="25" t="s">
        <v>79</v>
      </c>
      <c r="D33" s="26"/>
      <c r="E33" s="48"/>
      <c r="F33" s="41"/>
      <c r="G33" s="113"/>
    </row>
    <row r="34" spans="1:7" s="31" customFormat="1" ht="12.75" customHeight="1">
      <c r="A34" s="9" t="s">
        <v>48</v>
      </c>
      <c r="B34" s="10"/>
      <c r="C34" s="25" t="s">
        <v>80</v>
      </c>
      <c r="D34" s="26"/>
      <c r="E34" s="48"/>
      <c r="F34" s="41"/>
      <c r="G34" s="113"/>
    </row>
    <row r="35" spans="1:7" s="31" customFormat="1" ht="12.75" customHeight="1">
      <c r="A35" s="9" t="s">
        <v>50</v>
      </c>
      <c r="B35" s="10"/>
      <c r="C35" s="25" t="s">
        <v>81</v>
      </c>
      <c r="D35" s="26"/>
      <c r="E35" s="48"/>
      <c r="F35" s="41"/>
      <c r="G35" s="113"/>
    </row>
    <row r="36" spans="1:7" s="31" customFormat="1" ht="12.75" customHeight="1">
      <c r="A36" s="9" t="s">
        <v>82</v>
      </c>
      <c r="B36" s="18"/>
      <c r="C36" s="20" t="s">
        <v>105</v>
      </c>
      <c r="D36" s="11"/>
      <c r="E36" s="48"/>
      <c r="F36" s="41">
        <v>1121.2</v>
      </c>
      <c r="G36" s="113">
        <v>1150.48</v>
      </c>
    </row>
    <row r="37" spans="1:7" s="31" customFormat="1" ht="12.75" customHeight="1">
      <c r="A37" s="9" t="s">
        <v>53</v>
      </c>
      <c r="B37" s="10"/>
      <c r="C37" s="25" t="s">
        <v>83</v>
      </c>
      <c r="D37" s="26"/>
      <c r="E37" s="13"/>
      <c r="F37" s="41"/>
      <c r="G37" s="113"/>
    </row>
    <row r="38" spans="1:7" s="31" customFormat="1" ht="12.75" customHeight="1">
      <c r="A38" s="42" t="s">
        <v>186</v>
      </c>
      <c r="B38" s="55" t="s">
        <v>187</v>
      </c>
      <c r="C38" s="55"/>
      <c r="D38" s="13"/>
      <c r="E38" s="17"/>
      <c r="F38" s="5"/>
      <c r="G38" s="114"/>
    </row>
    <row r="39" spans="1:7" s="31" customFormat="1" ht="12.75" customHeight="1">
      <c r="A39" s="42" t="s">
        <v>188</v>
      </c>
      <c r="B39" s="55" t="s">
        <v>253</v>
      </c>
      <c r="C39" s="55"/>
      <c r="D39" s="13"/>
      <c r="E39" s="56"/>
      <c r="F39" s="41"/>
      <c r="G39" s="113"/>
    </row>
    <row r="40" spans="1:7" s="31" customFormat="1" ht="12.75" customHeight="1">
      <c r="A40" s="38" t="s">
        <v>189</v>
      </c>
      <c r="B40" s="127" t="s">
        <v>190</v>
      </c>
      <c r="C40" s="39"/>
      <c r="D40" s="126"/>
      <c r="E40" s="107"/>
      <c r="F40" s="5">
        <v>0</v>
      </c>
      <c r="G40" s="114">
        <v>0</v>
      </c>
    </row>
    <row r="41" spans="1:7" s="31" customFormat="1" ht="12.75" customHeight="1">
      <c r="A41" s="2" t="s">
        <v>191</v>
      </c>
      <c r="B41" s="3" t="s">
        <v>192</v>
      </c>
      <c r="C41" s="57"/>
      <c r="D41" s="4"/>
      <c r="E41" s="103"/>
      <c r="F41" s="112">
        <f>+F42+F49+F56+F57+F48</f>
        <v>24089.720000000005</v>
      </c>
      <c r="G41" s="112">
        <f>+G42+G49+G56+G57+G48</f>
        <v>15852.099999999999</v>
      </c>
    </row>
    <row r="42" spans="1:7" s="31" customFormat="1" ht="12.75" customHeight="1">
      <c r="A42" s="6" t="s">
        <v>182</v>
      </c>
      <c r="B42" s="128" t="s">
        <v>193</v>
      </c>
      <c r="C42" s="15"/>
      <c r="D42" s="129"/>
      <c r="E42" s="103">
        <v>3</v>
      </c>
      <c r="F42" s="112">
        <f>+F43+F44+F45+F46+F47</f>
        <v>972.4</v>
      </c>
      <c r="G42" s="112">
        <f>+G43+G44+G45+G46+G47</f>
        <v>3853.45</v>
      </c>
    </row>
    <row r="43" spans="1:7" s="31" customFormat="1" ht="12.75" customHeight="1">
      <c r="A43" s="14" t="s">
        <v>194</v>
      </c>
      <c r="B43" s="18"/>
      <c r="C43" s="20" t="s">
        <v>84</v>
      </c>
      <c r="D43" s="11"/>
      <c r="E43" s="48"/>
      <c r="F43" s="113"/>
      <c r="G43" s="113"/>
    </row>
    <row r="44" spans="1:7" s="31" customFormat="1" ht="12.75" customHeight="1">
      <c r="A44" s="14" t="s">
        <v>195</v>
      </c>
      <c r="B44" s="18"/>
      <c r="C44" s="20" t="s">
        <v>85</v>
      </c>
      <c r="D44" s="11"/>
      <c r="E44" s="48"/>
      <c r="F44" s="113">
        <v>972.4</v>
      </c>
      <c r="G44" s="113">
        <v>3853.45</v>
      </c>
    </row>
    <row r="45" spans="1:7" s="31" customFormat="1" ht="12.75">
      <c r="A45" s="14" t="s">
        <v>226</v>
      </c>
      <c r="B45" s="18"/>
      <c r="C45" s="20" t="s">
        <v>86</v>
      </c>
      <c r="D45" s="11"/>
      <c r="E45" s="48"/>
      <c r="F45" s="113"/>
      <c r="G45" s="113"/>
    </row>
    <row r="46" spans="1:7" s="31" customFormat="1" ht="12.75">
      <c r="A46" s="14" t="s">
        <v>70</v>
      </c>
      <c r="B46" s="18"/>
      <c r="C46" s="20" t="s">
        <v>87</v>
      </c>
      <c r="D46" s="11"/>
      <c r="E46" s="48"/>
      <c r="F46" s="113"/>
      <c r="G46" s="113"/>
    </row>
    <row r="47" spans="1:7" s="31" customFormat="1" ht="12.75" customHeight="1">
      <c r="A47" s="14" t="s">
        <v>72</v>
      </c>
      <c r="B47" s="57"/>
      <c r="C47" s="189" t="s">
        <v>196</v>
      </c>
      <c r="D47" s="176"/>
      <c r="E47" s="48"/>
      <c r="F47" s="113"/>
      <c r="G47" s="113"/>
    </row>
    <row r="48" spans="1:7" s="31" customFormat="1" ht="12.75" customHeight="1">
      <c r="A48" s="6" t="s">
        <v>184</v>
      </c>
      <c r="B48" s="21" t="s">
        <v>197</v>
      </c>
      <c r="C48" s="58"/>
      <c r="D48" s="22"/>
      <c r="E48" s="13">
        <v>4</v>
      </c>
      <c r="F48" s="113"/>
      <c r="G48" s="113">
        <v>52.03</v>
      </c>
    </row>
    <row r="49" spans="1:7" s="31" customFormat="1" ht="12.75" customHeight="1">
      <c r="A49" s="6" t="s">
        <v>186</v>
      </c>
      <c r="B49" s="128" t="s">
        <v>65</v>
      </c>
      <c r="C49" s="15"/>
      <c r="D49" s="129"/>
      <c r="E49" s="103">
        <v>5</v>
      </c>
      <c r="F49" s="112">
        <f>+F50+F51+F52+F53+F55+F54</f>
        <v>22334.58</v>
      </c>
      <c r="G49" s="112">
        <f>+G50+G51+G52+G53+G55+G54</f>
        <v>11088.679999999998</v>
      </c>
    </row>
    <row r="50" spans="1:7" s="31" customFormat="1" ht="12.75" customHeight="1">
      <c r="A50" s="14" t="s">
        <v>198</v>
      </c>
      <c r="B50" s="15"/>
      <c r="C50" s="59" t="s">
        <v>199</v>
      </c>
      <c r="D50" s="16"/>
      <c r="E50" s="13"/>
      <c r="F50" s="113"/>
      <c r="G50" s="113"/>
    </row>
    <row r="51" spans="1:11" s="31" customFormat="1" ht="12.75" customHeight="1">
      <c r="A51" s="60" t="s">
        <v>200</v>
      </c>
      <c r="B51" s="18"/>
      <c r="C51" s="20" t="s">
        <v>201</v>
      </c>
      <c r="D51" s="12"/>
      <c r="E51" s="61"/>
      <c r="F51" s="115"/>
      <c r="G51" s="115"/>
      <c r="K51" s="31" t="s">
        <v>262</v>
      </c>
    </row>
    <row r="52" spans="1:7" s="31" customFormat="1" ht="12.75" customHeight="1">
      <c r="A52" s="14" t="s">
        <v>202</v>
      </c>
      <c r="B52" s="18"/>
      <c r="C52" s="20" t="s">
        <v>203</v>
      </c>
      <c r="D52" s="11"/>
      <c r="E52" s="62"/>
      <c r="F52" s="113"/>
      <c r="G52" s="113"/>
    </row>
    <row r="53" spans="1:7" s="31" customFormat="1" ht="12.75" customHeight="1">
      <c r="A53" s="14" t="s">
        <v>204</v>
      </c>
      <c r="B53" s="18"/>
      <c r="C53" s="189" t="s">
        <v>205</v>
      </c>
      <c r="D53" s="176"/>
      <c r="E53" s="56" t="s">
        <v>273</v>
      </c>
      <c r="F53" s="113"/>
      <c r="G53" s="113"/>
    </row>
    <row r="54" spans="1:7" s="31" customFormat="1" ht="12.75" customHeight="1">
      <c r="A54" s="14" t="s">
        <v>206</v>
      </c>
      <c r="B54" s="18"/>
      <c r="C54" s="20" t="s">
        <v>207</v>
      </c>
      <c r="D54" s="11"/>
      <c r="E54" s="62" t="s">
        <v>274</v>
      </c>
      <c r="F54" s="113">
        <v>22333.11</v>
      </c>
      <c r="G54" s="113">
        <v>11087.21</v>
      </c>
    </row>
    <row r="55" spans="1:7" s="31" customFormat="1" ht="12.75" customHeight="1">
      <c r="A55" s="14" t="s">
        <v>208</v>
      </c>
      <c r="B55" s="18"/>
      <c r="C55" s="20" t="s">
        <v>209</v>
      </c>
      <c r="D55" s="11"/>
      <c r="E55" s="62" t="s">
        <v>275</v>
      </c>
      <c r="F55" s="113">
        <v>1.47</v>
      </c>
      <c r="G55" s="113">
        <v>1.47</v>
      </c>
    </row>
    <row r="56" spans="1:7" s="31" customFormat="1" ht="12.75" customHeight="1">
      <c r="A56" s="6" t="s">
        <v>188</v>
      </c>
      <c r="B56" s="7" t="s">
        <v>210</v>
      </c>
      <c r="C56" s="7"/>
      <c r="D56" s="17"/>
      <c r="E56" s="62"/>
      <c r="F56" s="41"/>
      <c r="G56" s="113"/>
    </row>
    <row r="57" spans="1:7" s="31" customFormat="1" ht="12.75" customHeight="1">
      <c r="A57" s="6" t="s">
        <v>211</v>
      </c>
      <c r="B57" s="7" t="s">
        <v>212</v>
      </c>
      <c r="C57" s="7"/>
      <c r="D57" s="17"/>
      <c r="E57" s="13">
        <v>6</v>
      </c>
      <c r="F57" s="113">
        <v>782.74</v>
      </c>
      <c r="G57" s="113">
        <v>857.94</v>
      </c>
    </row>
    <row r="58" spans="1:7" s="31" customFormat="1" ht="12.75" customHeight="1">
      <c r="A58" s="42"/>
      <c r="B58" s="52" t="s">
        <v>213</v>
      </c>
      <c r="C58" s="53"/>
      <c r="D58" s="54"/>
      <c r="E58" s="103"/>
      <c r="F58" s="112">
        <f>+F41+F40+F20</f>
        <v>51154.11</v>
      </c>
      <c r="G58" s="112">
        <f>+G41+G40+G20</f>
        <v>43156.78999999999</v>
      </c>
    </row>
    <row r="59" spans="1:7" s="31" customFormat="1" ht="12.75" customHeight="1">
      <c r="A59" s="38" t="s">
        <v>214</v>
      </c>
      <c r="B59" s="127" t="s">
        <v>215</v>
      </c>
      <c r="C59" s="127"/>
      <c r="D59" s="130"/>
      <c r="E59" s="103">
        <v>7</v>
      </c>
      <c r="F59" s="112">
        <f>+F60+F61+F62+F63</f>
        <v>28820.999999999996</v>
      </c>
      <c r="G59" s="112">
        <f>+G60+G61+G62+G63</f>
        <v>32032.53</v>
      </c>
    </row>
    <row r="60" spans="1:7" s="31" customFormat="1" ht="12.75" customHeight="1">
      <c r="A60" s="42" t="s">
        <v>182</v>
      </c>
      <c r="B60" s="55" t="s">
        <v>216</v>
      </c>
      <c r="C60" s="55"/>
      <c r="D60" s="13"/>
      <c r="E60" s="62"/>
      <c r="F60" s="41">
        <v>7823.01</v>
      </c>
      <c r="G60" s="113">
        <v>7851.57</v>
      </c>
    </row>
    <row r="61" spans="1:7" s="31" customFormat="1" ht="12.75" customHeight="1">
      <c r="A61" s="51" t="s">
        <v>184</v>
      </c>
      <c r="B61" s="52" t="s">
        <v>217</v>
      </c>
      <c r="C61" s="53"/>
      <c r="D61" s="54"/>
      <c r="E61" s="156"/>
      <c r="F61" s="116">
        <v>20218.73</v>
      </c>
      <c r="G61" s="116">
        <v>23323.02</v>
      </c>
    </row>
    <row r="62" spans="1:7" s="31" customFormat="1" ht="12.75" customHeight="1">
      <c r="A62" s="42" t="s">
        <v>186</v>
      </c>
      <c r="B62" s="171" t="s">
        <v>218</v>
      </c>
      <c r="C62" s="172"/>
      <c r="D62" s="173"/>
      <c r="E62" s="62"/>
      <c r="F62" s="41"/>
      <c r="G62" s="113"/>
    </row>
    <row r="63" spans="1:7" s="31" customFormat="1" ht="12.75" customHeight="1">
      <c r="A63" s="42" t="s">
        <v>219</v>
      </c>
      <c r="B63" s="55" t="s">
        <v>220</v>
      </c>
      <c r="C63" s="10"/>
      <c r="D63" s="40"/>
      <c r="E63" s="62"/>
      <c r="F63" s="41">
        <v>779.26</v>
      </c>
      <c r="G63" s="113">
        <v>857.94</v>
      </c>
    </row>
    <row r="64" spans="1:7" s="31" customFormat="1" ht="12.75" customHeight="1">
      <c r="A64" s="38" t="s">
        <v>221</v>
      </c>
      <c r="B64" s="127" t="s">
        <v>222</v>
      </c>
      <c r="C64" s="39"/>
      <c r="D64" s="126"/>
      <c r="E64" s="103"/>
      <c r="F64" s="104">
        <f>+F65+F69</f>
        <v>22111.95</v>
      </c>
      <c r="G64" s="112">
        <f>+G65+G69</f>
        <v>11087.21</v>
      </c>
    </row>
    <row r="65" spans="1:7" s="31" customFormat="1" ht="12.75" customHeight="1">
      <c r="A65" s="42" t="s">
        <v>182</v>
      </c>
      <c r="B65" s="43" t="s">
        <v>223</v>
      </c>
      <c r="C65" s="63"/>
      <c r="D65" s="64"/>
      <c r="E65" s="13"/>
      <c r="F65" s="41">
        <f>+F66+F67+F68</f>
        <v>0</v>
      </c>
      <c r="G65" s="113">
        <f>+G66+G67+G68</f>
        <v>0</v>
      </c>
    </row>
    <row r="66" spans="1:7" s="31" customFormat="1" ht="12.75">
      <c r="A66" s="9" t="s">
        <v>194</v>
      </c>
      <c r="B66" s="65"/>
      <c r="C66" s="25" t="s">
        <v>224</v>
      </c>
      <c r="D66" s="8"/>
      <c r="E66" s="62"/>
      <c r="F66" s="41"/>
      <c r="G66" s="113"/>
    </row>
    <row r="67" spans="1:7" s="31" customFormat="1" ht="12.75" customHeight="1">
      <c r="A67" s="9" t="s">
        <v>195</v>
      </c>
      <c r="B67" s="10"/>
      <c r="C67" s="25" t="s">
        <v>225</v>
      </c>
      <c r="D67" s="26"/>
      <c r="E67" s="13"/>
      <c r="F67" s="41"/>
      <c r="G67" s="113"/>
    </row>
    <row r="68" spans="1:7" s="31" customFormat="1" ht="12.75" customHeight="1">
      <c r="A68" s="9" t="s">
        <v>88</v>
      </c>
      <c r="B68" s="10"/>
      <c r="C68" s="25" t="s">
        <v>227</v>
      </c>
      <c r="D68" s="26"/>
      <c r="E68" s="56"/>
      <c r="F68" s="41"/>
      <c r="G68" s="113"/>
    </row>
    <row r="69" spans="1:7" s="1" customFormat="1" ht="12.75" customHeight="1">
      <c r="A69" s="6" t="s">
        <v>184</v>
      </c>
      <c r="B69" s="23" t="s">
        <v>228</v>
      </c>
      <c r="C69" s="66"/>
      <c r="D69" s="24"/>
      <c r="E69" s="103">
        <v>8</v>
      </c>
      <c r="F69" s="104">
        <f>+F70+F71+F72+F73+F74+F75+F78+F80+F79+F81+F82+F83</f>
        <v>22111.95</v>
      </c>
      <c r="G69" s="112">
        <f>+G70+G71+G72+G73+G74+G75+G78+G80+G79+G81+G82+G83</f>
        <v>11087.21</v>
      </c>
    </row>
    <row r="70" spans="1:7" s="31" customFormat="1" ht="12.75" customHeight="1">
      <c r="A70" s="9" t="s">
        <v>229</v>
      </c>
      <c r="B70" s="10"/>
      <c r="C70" s="25" t="s">
        <v>230</v>
      </c>
      <c r="D70" s="46"/>
      <c r="E70" s="13"/>
      <c r="F70" s="41"/>
      <c r="G70" s="113"/>
    </row>
    <row r="71" spans="1:7" s="31" customFormat="1" ht="12.75" customHeight="1">
      <c r="A71" s="9" t="s">
        <v>231</v>
      </c>
      <c r="B71" s="65"/>
      <c r="C71" s="25" t="s">
        <v>232</v>
      </c>
      <c r="D71" s="8"/>
      <c r="E71" s="62"/>
      <c r="F71" s="41"/>
      <c r="G71" s="113"/>
    </row>
    <row r="72" spans="1:7" s="31" customFormat="1" ht="12.75">
      <c r="A72" s="9" t="s">
        <v>233</v>
      </c>
      <c r="B72" s="65"/>
      <c r="C72" s="25" t="s">
        <v>41</v>
      </c>
      <c r="D72" s="8"/>
      <c r="E72" s="62"/>
      <c r="F72" s="41"/>
      <c r="G72" s="113"/>
    </row>
    <row r="73" spans="1:7" s="31" customFormat="1" ht="12.75">
      <c r="A73" s="67" t="s">
        <v>42</v>
      </c>
      <c r="B73" s="15"/>
      <c r="C73" s="68" t="s">
        <v>43</v>
      </c>
      <c r="D73" s="16"/>
      <c r="E73" s="62"/>
      <c r="F73" s="41"/>
      <c r="G73" s="113"/>
    </row>
    <row r="74" spans="1:7" s="31" customFormat="1" ht="12.75">
      <c r="A74" s="42" t="s">
        <v>44</v>
      </c>
      <c r="B74" s="50"/>
      <c r="C74" s="50" t="s">
        <v>45</v>
      </c>
      <c r="D74" s="46"/>
      <c r="E74" s="69"/>
      <c r="F74" s="41"/>
      <c r="G74" s="113"/>
    </row>
    <row r="75" spans="1:7" s="31" customFormat="1" ht="12.75" customHeight="1">
      <c r="A75" s="131" t="s">
        <v>46</v>
      </c>
      <c r="B75" s="66"/>
      <c r="C75" s="132" t="s">
        <v>47</v>
      </c>
      <c r="D75" s="133"/>
      <c r="E75" s="103"/>
      <c r="F75" s="104"/>
      <c r="G75" s="112"/>
    </row>
    <row r="76" spans="1:7" s="31" customFormat="1" ht="12.75" customHeight="1">
      <c r="A76" s="14" t="s">
        <v>89</v>
      </c>
      <c r="B76" s="18"/>
      <c r="C76" s="12"/>
      <c r="D76" s="11" t="s">
        <v>90</v>
      </c>
      <c r="E76" s="62"/>
      <c r="F76" s="41"/>
      <c r="G76" s="113"/>
    </row>
    <row r="77" spans="1:7" s="31" customFormat="1" ht="12.75" customHeight="1">
      <c r="A77" s="14" t="s">
        <v>91</v>
      </c>
      <c r="B77" s="18"/>
      <c r="C77" s="12"/>
      <c r="D77" s="11" t="s">
        <v>92</v>
      </c>
      <c r="E77" s="48"/>
      <c r="F77" s="41"/>
      <c r="G77" s="113"/>
    </row>
    <row r="78" spans="1:7" s="31" customFormat="1" ht="12.75" customHeight="1">
      <c r="A78" s="14" t="s">
        <v>48</v>
      </c>
      <c r="B78" s="58"/>
      <c r="C78" s="70" t="s">
        <v>49</v>
      </c>
      <c r="D78" s="71"/>
      <c r="E78" s="48"/>
      <c r="F78" s="41"/>
      <c r="G78" s="113"/>
    </row>
    <row r="79" spans="1:7" s="31" customFormat="1" ht="12.75" customHeight="1">
      <c r="A79" s="14" t="s">
        <v>50</v>
      </c>
      <c r="B79" s="72"/>
      <c r="C79" s="20" t="s">
        <v>51</v>
      </c>
      <c r="D79" s="73"/>
      <c r="E79" s="62"/>
      <c r="F79" s="41"/>
      <c r="G79" s="113"/>
    </row>
    <row r="80" spans="1:7" s="31" customFormat="1" ht="12.75" customHeight="1">
      <c r="A80" s="14" t="s">
        <v>82</v>
      </c>
      <c r="B80" s="10"/>
      <c r="C80" s="25" t="s">
        <v>52</v>
      </c>
      <c r="D80" s="26"/>
      <c r="E80" s="62"/>
      <c r="F80" s="113">
        <v>1605.11</v>
      </c>
      <c r="G80" s="113">
        <v>1471.8</v>
      </c>
    </row>
    <row r="81" spans="1:7" s="31" customFormat="1" ht="12.75" customHeight="1">
      <c r="A81" s="14" t="s">
        <v>53</v>
      </c>
      <c r="B81" s="10"/>
      <c r="C81" s="25" t="s">
        <v>93</v>
      </c>
      <c r="D81" s="26"/>
      <c r="E81" s="62"/>
      <c r="F81" s="113">
        <v>10891.51</v>
      </c>
      <c r="G81" s="113">
        <v>0.08</v>
      </c>
    </row>
    <row r="82" spans="1:7" s="31" customFormat="1" ht="12.75" customHeight="1">
      <c r="A82" s="9" t="s">
        <v>55</v>
      </c>
      <c r="B82" s="18"/>
      <c r="C82" s="20" t="s">
        <v>54</v>
      </c>
      <c r="D82" s="11"/>
      <c r="E82" s="56"/>
      <c r="F82" s="113">
        <v>9615.33</v>
      </c>
      <c r="G82" s="113">
        <v>9615.33</v>
      </c>
    </row>
    <row r="83" spans="1:7" s="31" customFormat="1" ht="12.75" customHeight="1">
      <c r="A83" s="9" t="s">
        <v>94</v>
      </c>
      <c r="B83" s="10"/>
      <c r="C83" s="25" t="s">
        <v>56</v>
      </c>
      <c r="D83" s="26"/>
      <c r="E83" s="56"/>
      <c r="F83" s="41"/>
      <c r="G83" s="113">
        <v>0</v>
      </c>
    </row>
    <row r="84" spans="1:7" s="31" customFormat="1" ht="12.75" customHeight="1">
      <c r="A84" s="38" t="s">
        <v>57</v>
      </c>
      <c r="B84" s="74" t="s">
        <v>58</v>
      </c>
      <c r="C84" s="134"/>
      <c r="D84" s="75"/>
      <c r="E84" s="106" t="s">
        <v>272</v>
      </c>
      <c r="F84" s="112">
        <f>+F85+F86+F89+F90</f>
        <v>221.16000000000003</v>
      </c>
      <c r="G84" s="112">
        <f>+G85+G86+G89+G90</f>
        <v>37.050000000000004</v>
      </c>
    </row>
    <row r="85" spans="1:7" s="31" customFormat="1" ht="12.75" customHeight="1">
      <c r="A85" s="42" t="s">
        <v>182</v>
      </c>
      <c r="B85" s="55" t="s">
        <v>95</v>
      </c>
      <c r="C85" s="10"/>
      <c r="D85" s="40"/>
      <c r="E85" s="56"/>
      <c r="F85" s="113"/>
      <c r="G85" s="113"/>
    </row>
    <row r="86" spans="1:7" s="31" customFormat="1" ht="12.75" customHeight="1">
      <c r="A86" s="42" t="s">
        <v>184</v>
      </c>
      <c r="B86" s="43" t="s">
        <v>59</v>
      </c>
      <c r="C86" s="63"/>
      <c r="D86" s="64"/>
      <c r="E86" s="103"/>
      <c r="F86" s="112">
        <f>+F87+F88</f>
        <v>0</v>
      </c>
      <c r="G86" s="112">
        <f>+G87+G88</f>
        <v>0</v>
      </c>
    </row>
    <row r="87" spans="1:9" s="31" customFormat="1" ht="12.75" customHeight="1">
      <c r="A87" s="9" t="s">
        <v>229</v>
      </c>
      <c r="B87" s="10"/>
      <c r="C87" s="25" t="s">
        <v>96</v>
      </c>
      <c r="D87" s="26"/>
      <c r="E87" s="13"/>
      <c r="F87" s="113"/>
      <c r="G87" s="113"/>
      <c r="I87" s="31" t="s">
        <v>262</v>
      </c>
    </row>
    <row r="88" spans="1:7" s="31" customFormat="1" ht="12.75" customHeight="1">
      <c r="A88" s="9" t="s">
        <v>231</v>
      </c>
      <c r="B88" s="10"/>
      <c r="C88" s="25" t="s">
        <v>97</v>
      </c>
      <c r="D88" s="26"/>
      <c r="E88" s="13"/>
      <c r="F88" s="113"/>
      <c r="G88" s="113"/>
    </row>
    <row r="89" spans="1:7" s="31" customFormat="1" ht="12.75" customHeight="1">
      <c r="A89" s="6" t="s">
        <v>186</v>
      </c>
      <c r="B89" s="12" t="s">
        <v>60</v>
      </c>
      <c r="C89" s="12"/>
      <c r="D89" s="19"/>
      <c r="E89" s="13"/>
      <c r="F89" s="113"/>
      <c r="G89" s="113"/>
    </row>
    <row r="90" spans="1:7" s="31" customFormat="1" ht="12.75" customHeight="1">
      <c r="A90" s="51" t="s">
        <v>188</v>
      </c>
      <c r="B90" s="52" t="s">
        <v>61</v>
      </c>
      <c r="C90" s="53"/>
      <c r="D90" s="54"/>
      <c r="E90" s="103"/>
      <c r="F90" s="112">
        <f>+F91+F92</f>
        <v>221.16000000000003</v>
      </c>
      <c r="G90" s="112">
        <f>+G91+G92</f>
        <v>37.050000000000004</v>
      </c>
    </row>
    <row r="91" spans="1:7" s="31" customFormat="1" ht="12.75" customHeight="1">
      <c r="A91" s="9" t="s">
        <v>98</v>
      </c>
      <c r="B91" s="39"/>
      <c r="C91" s="25" t="s">
        <v>62</v>
      </c>
      <c r="D91" s="76"/>
      <c r="E91" s="48"/>
      <c r="F91" s="113">
        <v>184.11</v>
      </c>
      <c r="G91" s="113">
        <v>-47.88</v>
      </c>
    </row>
    <row r="92" spans="1:7" s="31" customFormat="1" ht="12.75" customHeight="1">
      <c r="A92" s="9" t="s">
        <v>99</v>
      </c>
      <c r="B92" s="39"/>
      <c r="C92" s="25" t="s">
        <v>63</v>
      </c>
      <c r="D92" s="76"/>
      <c r="E92" s="48"/>
      <c r="F92" s="113">
        <v>37.05</v>
      </c>
      <c r="G92" s="113">
        <v>84.93</v>
      </c>
    </row>
    <row r="93" spans="1:7" s="31" customFormat="1" ht="12.75" customHeight="1">
      <c r="A93" s="38" t="s">
        <v>100</v>
      </c>
      <c r="B93" s="74" t="s">
        <v>101</v>
      </c>
      <c r="C93" s="75"/>
      <c r="D93" s="75"/>
      <c r="E93" s="48"/>
      <c r="F93" s="41"/>
      <c r="G93" s="113"/>
    </row>
    <row r="94" spans="1:12" s="31" customFormat="1" ht="25.5" customHeight="1">
      <c r="A94" s="38"/>
      <c r="B94" s="174" t="s">
        <v>102</v>
      </c>
      <c r="C94" s="175"/>
      <c r="D94" s="176"/>
      <c r="E94" s="13"/>
      <c r="F94" s="113">
        <f>+F93+F84+F64+F59</f>
        <v>51154.11</v>
      </c>
      <c r="G94" s="113">
        <f>+G93+G84+G64+G59</f>
        <v>43156.78999999999</v>
      </c>
      <c r="H94" s="166">
        <f>+F94-F58</f>
        <v>0</v>
      </c>
      <c r="J94" s="167">
        <f>+G94-G58</f>
        <v>0</v>
      </c>
      <c r="K94" s="31">
        <v>899.88</v>
      </c>
      <c r="L94" s="31">
        <f>+H94+K94</f>
        <v>899.88</v>
      </c>
    </row>
    <row r="95" spans="1:12" s="31" customFormat="1" ht="12.75">
      <c r="A95" s="77"/>
      <c r="B95" s="78"/>
      <c r="C95" s="78"/>
      <c r="D95" s="78"/>
      <c r="E95" s="78"/>
      <c r="F95" s="28"/>
      <c r="G95" s="28"/>
      <c r="L95" s="31" t="s">
        <v>283</v>
      </c>
    </row>
    <row r="96" spans="1:12" s="31" customFormat="1" ht="12.75" customHeight="1" thickBot="1">
      <c r="A96" s="179" t="s">
        <v>282</v>
      </c>
      <c r="B96" s="179"/>
      <c r="C96" s="179"/>
      <c r="D96" s="179"/>
      <c r="E96" s="179"/>
      <c r="F96" s="180" t="s">
        <v>268</v>
      </c>
      <c r="G96" s="180"/>
      <c r="L96" s="31">
        <v>2.32323232323232E+25</v>
      </c>
    </row>
    <row r="97" spans="1:7" s="31" customFormat="1" ht="12.75">
      <c r="A97" s="181" t="s">
        <v>254</v>
      </c>
      <c r="B97" s="181"/>
      <c r="C97" s="181"/>
      <c r="D97" s="181"/>
      <c r="E97" s="181"/>
      <c r="F97" s="182" t="s">
        <v>64</v>
      </c>
      <c r="G97" s="182"/>
    </row>
    <row r="98" spans="1:7" s="31" customFormat="1" ht="12.75">
      <c r="A98" s="183" t="s">
        <v>255</v>
      </c>
      <c r="B98" s="184"/>
      <c r="C98" s="184"/>
      <c r="D98" s="184"/>
      <c r="E98" s="79"/>
      <c r="F98" s="35"/>
      <c r="G98" s="35"/>
    </row>
    <row r="99" spans="1:7" s="31" customFormat="1" ht="12.75">
      <c r="A99" s="135"/>
      <c r="B99" s="152"/>
      <c r="C99" s="152"/>
      <c r="D99" s="152"/>
      <c r="E99" s="79"/>
      <c r="F99" s="35"/>
      <c r="G99" s="35"/>
    </row>
    <row r="100" spans="1:7" s="31" customFormat="1" ht="13.5" thickBot="1">
      <c r="A100" s="185" t="s">
        <v>281</v>
      </c>
      <c r="B100" s="185"/>
      <c r="C100" s="185"/>
      <c r="D100" s="185"/>
      <c r="E100" s="185"/>
      <c r="F100" s="195" t="s">
        <v>284</v>
      </c>
      <c r="G100" s="195"/>
    </row>
    <row r="101" spans="1:7" s="31" customFormat="1" ht="12.75" customHeight="1">
      <c r="A101" s="177" t="s">
        <v>256</v>
      </c>
      <c r="B101" s="177"/>
      <c r="C101" s="177"/>
      <c r="D101" s="177"/>
      <c r="E101" s="177"/>
      <c r="F101" s="178" t="s">
        <v>64</v>
      </c>
      <c r="G101" s="178"/>
    </row>
    <row r="102" s="31" customFormat="1" ht="12.75">
      <c r="E102" s="28"/>
    </row>
    <row r="103" s="31" customFormat="1" ht="12.75">
      <c r="E103" s="28"/>
    </row>
    <row r="104" s="31" customFormat="1" ht="12.75">
      <c r="E104" s="28"/>
    </row>
    <row r="105" s="31" customFormat="1" ht="12.75">
      <c r="E105" s="28"/>
    </row>
    <row r="106" s="31" customFormat="1" ht="12.75">
      <c r="E106" s="28"/>
    </row>
    <row r="107" s="31" customFormat="1" ht="12.75">
      <c r="E107" s="28"/>
    </row>
    <row r="108" s="31" customFormat="1" ht="12.75">
      <c r="E108" s="28"/>
    </row>
    <row r="109" s="31" customFormat="1" ht="12.75">
      <c r="E109" s="28"/>
    </row>
    <row r="110" s="31" customFormat="1" ht="12.75">
      <c r="E110" s="28"/>
    </row>
    <row r="111" s="31" customFormat="1" ht="12.75">
      <c r="E111" s="28"/>
    </row>
    <row r="112" s="31" customFormat="1" ht="12.75">
      <c r="E112" s="28"/>
    </row>
    <row r="113" s="31" customFormat="1" ht="12.75">
      <c r="E113" s="28"/>
    </row>
    <row r="114" s="31" customFormat="1" ht="12.75">
      <c r="E114" s="28"/>
    </row>
    <row r="115" s="31" customFormat="1" ht="12.75">
      <c r="E115" s="28"/>
    </row>
    <row r="116" s="31" customFormat="1" ht="12.75">
      <c r="E116" s="28"/>
    </row>
    <row r="117" s="31" customFormat="1" ht="12.75">
      <c r="E117" s="28"/>
    </row>
    <row r="118" s="31" customFormat="1" ht="12.75">
      <c r="E118" s="28"/>
    </row>
    <row r="119" s="31" customFormat="1" ht="12.75">
      <c r="E119" s="28"/>
    </row>
    <row r="120" s="31" customFormat="1" ht="12.75">
      <c r="E120" s="28"/>
    </row>
    <row r="121" s="31" customFormat="1" ht="12.75">
      <c r="E121" s="28"/>
    </row>
    <row r="122" s="31" customFormat="1" ht="12.75">
      <c r="E122" s="28"/>
    </row>
  </sheetData>
  <sheetProtection/>
  <mergeCells count="27">
    <mergeCell ref="F100:G100"/>
    <mergeCell ref="A8:G8"/>
    <mergeCell ref="A9:G9"/>
    <mergeCell ref="A10:G11"/>
    <mergeCell ref="A12:E12"/>
    <mergeCell ref="E2:G2"/>
    <mergeCell ref="E3:G3"/>
    <mergeCell ref="A5:G6"/>
    <mergeCell ref="A7:G7"/>
    <mergeCell ref="D18:G18"/>
    <mergeCell ref="B19:D19"/>
    <mergeCell ref="C47:D47"/>
    <mergeCell ref="C53:D53"/>
    <mergeCell ref="A13:G13"/>
    <mergeCell ref="A14:G14"/>
    <mergeCell ref="A16:G16"/>
    <mergeCell ref="A17:G17"/>
    <mergeCell ref="B62:D62"/>
    <mergeCell ref="B94:D94"/>
    <mergeCell ref="A101:E101"/>
    <mergeCell ref="F101:G101"/>
    <mergeCell ref="A96:E96"/>
    <mergeCell ref="F96:G96"/>
    <mergeCell ref="A97:E97"/>
    <mergeCell ref="F97:G97"/>
    <mergeCell ref="A98:D98"/>
    <mergeCell ref="A100:E100"/>
  </mergeCells>
  <printOptions/>
  <pageMargins left="0.5118110236220472" right="0.2362204724409449" top="0.6299212598425197" bottom="1.220472440944882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3"/>
  <sheetViews>
    <sheetView tabSelected="1" zoomScalePageLayoutView="0" workbookViewId="0" topLeftCell="A7">
      <selection activeCell="K35" sqref="K34:K35"/>
    </sheetView>
  </sheetViews>
  <sheetFormatPr defaultColWidth="9.140625" defaultRowHeight="12.75"/>
  <cols>
    <col min="1" max="1" width="8.00390625" style="34" customWidth="1"/>
    <col min="2" max="2" width="1.57421875" style="34" hidden="1" customWidth="1"/>
    <col min="3" max="3" width="30.140625" style="34" customWidth="1"/>
    <col min="4" max="4" width="18.28125" style="34" customWidth="1"/>
    <col min="5" max="5" width="0" style="34" hidden="1" customWidth="1"/>
    <col min="6" max="6" width="11.7109375" style="34" customWidth="1"/>
    <col min="7" max="7" width="13.8515625" style="34" customWidth="1"/>
    <col min="8" max="8" width="13.140625" style="34" customWidth="1"/>
    <col min="9" max="9" width="14.421875" style="34" customWidth="1"/>
    <col min="10" max="16384" width="9.140625" style="34" customWidth="1"/>
  </cols>
  <sheetData>
    <row r="1" spans="4:9" ht="15.75">
      <c r="D1" s="136"/>
      <c r="G1" s="137"/>
      <c r="H1" s="84"/>
      <c r="I1" s="84"/>
    </row>
    <row r="2" spans="7:9" ht="15.75">
      <c r="G2" s="137"/>
      <c r="H2" s="84"/>
      <c r="I2" s="84"/>
    </row>
    <row r="4" spans="1:9" ht="15.75">
      <c r="A4" s="246" t="s">
        <v>277</v>
      </c>
      <c r="B4" s="247"/>
      <c r="C4" s="247"/>
      <c r="D4" s="247"/>
      <c r="E4" s="247"/>
      <c r="F4" s="247"/>
      <c r="G4" s="247"/>
      <c r="H4" s="247"/>
      <c r="I4" s="247"/>
    </row>
    <row r="5" spans="1:9" ht="15.75">
      <c r="A5" s="248"/>
      <c r="B5" s="244"/>
      <c r="C5" s="244"/>
      <c r="D5" s="244"/>
      <c r="E5" s="244"/>
      <c r="F5" s="244"/>
      <c r="G5" s="244"/>
      <c r="H5" s="244"/>
      <c r="I5" s="244"/>
    </row>
    <row r="6" spans="1:9" ht="15.75">
      <c r="A6" s="249" t="s">
        <v>263</v>
      </c>
      <c r="B6" s="244"/>
      <c r="C6" s="244"/>
      <c r="D6" s="244"/>
      <c r="E6" s="244"/>
      <c r="F6" s="244"/>
      <c r="G6" s="244"/>
      <c r="H6" s="244"/>
      <c r="I6" s="244"/>
    </row>
    <row r="7" spans="1:9" ht="15">
      <c r="A7" s="238" t="s">
        <v>160</v>
      </c>
      <c r="B7" s="239"/>
      <c r="C7" s="239"/>
      <c r="D7" s="239"/>
      <c r="E7" s="239"/>
      <c r="F7" s="239"/>
      <c r="G7" s="239"/>
      <c r="H7" s="239"/>
      <c r="I7" s="239"/>
    </row>
    <row r="8" spans="1:9" ht="15">
      <c r="A8" s="238" t="s">
        <v>266</v>
      </c>
      <c r="B8" s="239"/>
      <c r="C8" s="239"/>
      <c r="D8" s="239"/>
      <c r="E8" s="239"/>
      <c r="F8" s="239"/>
      <c r="G8" s="239"/>
      <c r="H8" s="239"/>
      <c r="I8" s="239"/>
    </row>
    <row r="9" spans="1:9" ht="15">
      <c r="A9" s="238" t="s">
        <v>136</v>
      </c>
      <c r="B9" s="239"/>
      <c r="C9" s="239"/>
      <c r="D9" s="239"/>
      <c r="E9" s="239"/>
      <c r="F9" s="239"/>
      <c r="G9" s="239"/>
      <c r="H9" s="239"/>
      <c r="I9" s="239"/>
    </row>
    <row r="10" spans="1:9" ht="15">
      <c r="A10" s="238" t="s">
        <v>137</v>
      </c>
      <c r="B10" s="244"/>
      <c r="C10" s="244"/>
      <c r="D10" s="244"/>
      <c r="E10" s="244"/>
      <c r="F10" s="244"/>
      <c r="G10" s="244"/>
      <c r="H10" s="244"/>
      <c r="I10" s="244"/>
    </row>
    <row r="11" spans="1:9" ht="15">
      <c r="A11" s="245"/>
      <c r="B11" s="239"/>
      <c r="C11" s="239"/>
      <c r="D11" s="239"/>
      <c r="E11" s="239"/>
      <c r="F11" s="239"/>
      <c r="G11" s="239"/>
      <c r="H11" s="239"/>
      <c r="I11" s="239"/>
    </row>
    <row r="12" spans="1:9" ht="15">
      <c r="A12" s="242" t="s">
        <v>107</v>
      </c>
      <c r="B12" s="243"/>
      <c r="C12" s="243"/>
      <c r="D12" s="243"/>
      <c r="E12" s="243"/>
      <c r="F12" s="243"/>
      <c r="G12" s="243"/>
      <c r="H12" s="243"/>
      <c r="I12" s="243"/>
    </row>
    <row r="13" spans="1:9" ht="15">
      <c r="A13" s="238"/>
      <c r="B13" s="239"/>
      <c r="C13" s="239"/>
      <c r="D13" s="239"/>
      <c r="E13" s="239"/>
      <c r="F13" s="239"/>
      <c r="G13" s="239"/>
      <c r="H13" s="239"/>
      <c r="I13" s="239"/>
    </row>
    <row r="14" spans="1:9" ht="15">
      <c r="A14" s="242" t="s">
        <v>286</v>
      </c>
      <c r="B14" s="243"/>
      <c r="C14" s="243"/>
      <c r="D14" s="243"/>
      <c r="E14" s="243"/>
      <c r="F14" s="243"/>
      <c r="G14" s="243"/>
      <c r="H14" s="243"/>
      <c r="I14" s="243"/>
    </row>
    <row r="15" spans="1:9" ht="9.75" customHeight="1">
      <c r="A15" s="138"/>
      <c r="B15" s="139"/>
      <c r="C15" s="139"/>
      <c r="D15" s="139"/>
      <c r="E15" s="139"/>
      <c r="F15" s="139"/>
      <c r="G15" s="139"/>
      <c r="H15" s="139"/>
      <c r="I15" s="139"/>
    </row>
    <row r="16" spans="1:9" ht="15">
      <c r="A16" s="238" t="str">
        <f>+'2VSAFAS 2p I ketv.'!A16:G16</f>
        <v>2020.05.11  Nr. BF-12 </v>
      </c>
      <c r="B16" s="239"/>
      <c r="C16" s="239"/>
      <c r="D16" s="239"/>
      <c r="E16" s="239"/>
      <c r="F16" s="239"/>
      <c r="G16" s="239"/>
      <c r="H16" s="239"/>
      <c r="I16" s="239"/>
    </row>
    <row r="17" spans="1:9" ht="15">
      <c r="A17" s="238" t="s">
        <v>174</v>
      </c>
      <c r="B17" s="239"/>
      <c r="C17" s="239"/>
      <c r="D17" s="239"/>
      <c r="E17" s="239"/>
      <c r="F17" s="239"/>
      <c r="G17" s="239"/>
      <c r="H17" s="239"/>
      <c r="I17" s="239"/>
    </row>
    <row r="18" spans="1:9" s="139" customFormat="1" ht="15">
      <c r="A18" s="240" t="s">
        <v>279</v>
      </c>
      <c r="B18" s="239"/>
      <c r="C18" s="239"/>
      <c r="D18" s="239"/>
      <c r="E18" s="239"/>
      <c r="F18" s="239"/>
      <c r="G18" s="239"/>
      <c r="H18" s="239"/>
      <c r="I18" s="239"/>
    </row>
    <row r="19" spans="1:9" s="140" customFormat="1" ht="49.5" customHeight="1">
      <c r="A19" s="241" t="s">
        <v>175</v>
      </c>
      <c r="B19" s="241"/>
      <c r="C19" s="241" t="s">
        <v>176</v>
      </c>
      <c r="D19" s="233"/>
      <c r="E19" s="233"/>
      <c r="F19" s="233"/>
      <c r="G19" s="81" t="s">
        <v>108</v>
      </c>
      <c r="H19" s="81" t="s">
        <v>109</v>
      </c>
      <c r="I19" s="81" t="s">
        <v>110</v>
      </c>
    </row>
    <row r="20" spans="1:13" ht="15.75">
      <c r="A20" s="82" t="s">
        <v>180</v>
      </c>
      <c r="B20" s="141" t="s">
        <v>111</v>
      </c>
      <c r="C20" s="236" t="s">
        <v>111</v>
      </c>
      <c r="D20" s="237"/>
      <c r="E20" s="237"/>
      <c r="F20" s="237"/>
      <c r="G20" s="109">
        <v>10</v>
      </c>
      <c r="H20" s="118">
        <f>+H21+H26+H27</f>
        <v>37937.95</v>
      </c>
      <c r="I20" s="118">
        <f>+I21+I26+I27</f>
        <v>30623.78</v>
      </c>
      <c r="M20" s="168"/>
    </row>
    <row r="21" spans="1:9" ht="15.75">
      <c r="A21" s="83" t="s">
        <v>182</v>
      </c>
      <c r="B21" s="142" t="s">
        <v>112</v>
      </c>
      <c r="C21" s="235" t="s">
        <v>112</v>
      </c>
      <c r="D21" s="235"/>
      <c r="E21" s="235"/>
      <c r="F21" s="235"/>
      <c r="G21" s="108"/>
      <c r="H21" s="118">
        <f>+H22+H23+H24+H25+H26</f>
        <v>37274.95</v>
      </c>
      <c r="I21" s="118">
        <f>+I22+I23+I24+I25+I26</f>
        <v>30323.78</v>
      </c>
    </row>
    <row r="22" spans="1:9" ht="15.75">
      <c r="A22" s="83" t="s">
        <v>138</v>
      </c>
      <c r="B22" s="142" t="s">
        <v>216</v>
      </c>
      <c r="C22" s="235" t="s">
        <v>216</v>
      </c>
      <c r="D22" s="235"/>
      <c r="E22" s="235"/>
      <c r="F22" s="235"/>
      <c r="G22" s="158"/>
      <c r="H22" s="122">
        <v>28.56</v>
      </c>
      <c r="I22" s="122">
        <v>28.56</v>
      </c>
    </row>
    <row r="23" spans="1:9" ht="15.75">
      <c r="A23" s="83" t="s">
        <v>139</v>
      </c>
      <c r="B23" s="143" t="s">
        <v>140</v>
      </c>
      <c r="C23" s="232" t="s">
        <v>140</v>
      </c>
      <c r="D23" s="232"/>
      <c r="E23" s="232"/>
      <c r="F23" s="232"/>
      <c r="G23" s="159"/>
      <c r="H23" s="119">
        <v>35818.39</v>
      </c>
      <c r="I23" s="119">
        <v>27496.85</v>
      </c>
    </row>
    <row r="24" spans="1:9" ht="15.75">
      <c r="A24" s="83" t="s">
        <v>141</v>
      </c>
      <c r="B24" s="142" t="s">
        <v>142</v>
      </c>
      <c r="C24" s="232" t="s">
        <v>142</v>
      </c>
      <c r="D24" s="232"/>
      <c r="E24" s="232"/>
      <c r="F24" s="232"/>
      <c r="G24" s="158"/>
      <c r="H24" s="119">
        <v>1428</v>
      </c>
      <c r="I24" s="119">
        <v>1798</v>
      </c>
    </row>
    <row r="25" spans="1:9" ht="15.75">
      <c r="A25" s="83" t="s">
        <v>143</v>
      </c>
      <c r="B25" s="143" t="s">
        <v>144</v>
      </c>
      <c r="C25" s="232" t="s">
        <v>144</v>
      </c>
      <c r="D25" s="232"/>
      <c r="E25" s="232"/>
      <c r="F25" s="232"/>
      <c r="G25" s="160"/>
      <c r="H25" s="119">
        <v>0</v>
      </c>
      <c r="I25" s="119">
        <v>1000.37</v>
      </c>
    </row>
    <row r="26" spans="1:10" ht="15.75">
      <c r="A26" s="83" t="s">
        <v>184</v>
      </c>
      <c r="B26" s="142" t="s">
        <v>113</v>
      </c>
      <c r="C26" s="232" t="s">
        <v>113</v>
      </c>
      <c r="D26" s="232"/>
      <c r="E26" s="232"/>
      <c r="F26" s="232"/>
      <c r="G26" s="88"/>
      <c r="H26" s="123"/>
      <c r="I26" s="123"/>
      <c r="J26" s="34" t="s">
        <v>262</v>
      </c>
    </row>
    <row r="27" spans="1:9" ht="15.75">
      <c r="A27" s="83" t="s">
        <v>186</v>
      </c>
      <c r="B27" s="142" t="s">
        <v>115</v>
      </c>
      <c r="C27" s="232" t="s">
        <v>115</v>
      </c>
      <c r="D27" s="232"/>
      <c r="E27" s="232"/>
      <c r="F27" s="232"/>
      <c r="G27" s="108"/>
      <c r="H27" s="118">
        <f>+H28-H29</f>
        <v>663</v>
      </c>
      <c r="I27" s="118">
        <f>+I28-I29</f>
        <v>300</v>
      </c>
    </row>
    <row r="28" spans="1:9" ht="15.75">
      <c r="A28" s="83" t="s">
        <v>116</v>
      </c>
      <c r="B28" s="143" t="s">
        <v>117</v>
      </c>
      <c r="C28" s="232" t="s">
        <v>117</v>
      </c>
      <c r="D28" s="232"/>
      <c r="E28" s="232"/>
      <c r="F28" s="232"/>
      <c r="G28" s="88"/>
      <c r="H28" s="119">
        <v>663</v>
      </c>
      <c r="I28" s="119">
        <v>300</v>
      </c>
    </row>
    <row r="29" spans="1:9" ht="15.75">
      <c r="A29" s="83" t="s">
        <v>118</v>
      </c>
      <c r="B29" s="143" t="s">
        <v>119</v>
      </c>
      <c r="C29" s="232" t="s">
        <v>119</v>
      </c>
      <c r="D29" s="232"/>
      <c r="E29" s="232"/>
      <c r="F29" s="232"/>
      <c r="G29" s="87"/>
      <c r="H29" s="87"/>
      <c r="I29" s="87"/>
    </row>
    <row r="30" spans="1:9" ht="15.75">
      <c r="A30" s="82" t="s">
        <v>189</v>
      </c>
      <c r="B30" s="141" t="s">
        <v>120</v>
      </c>
      <c r="C30" s="236" t="s">
        <v>120</v>
      </c>
      <c r="D30" s="236"/>
      <c r="E30" s="236"/>
      <c r="F30" s="236"/>
      <c r="G30" s="108">
        <v>11</v>
      </c>
      <c r="H30" s="118">
        <f>+H31+H32+H33+H34+H35+H36+H37+H38+H39+H40+H41+H42+H43+H44</f>
        <v>37753.840000000004</v>
      </c>
      <c r="I30" s="118">
        <f>+I31+I32+I33+I34+I35+I36+I37+I38+I39+I40+I41+I42+I43+I44</f>
        <v>30620.86</v>
      </c>
    </row>
    <row r="31" spans="1:9" ht="15.75">
      <c r="A31" s="83" t="s">
        <v>182</v>
      </c>
      <c r="B31" s="142" t="s">
        <v>145</v>
      </c>
      <c r="C31" s="232" t="s">
        <v>146</v>
      </c>
      <c r="D31" s="234"/>
      <c r="E31" s="234"/>
      <c r="F31" s="234"/>
      <c r="G31" s="161"/>
      <c r="H31" s="119">
        <v>31948.99</v>
      </c>
      <c r="I31" s="119">
        <v>26474.81</v>
      </c>
    </row>
    <row r="32" spans="1:9" ht="15.75">
      <c r="A32" s="83" t="s">
        <v>184</v>
      </c>
      <c r="B32" s="142" t="s">
        <v>147</v>
      </c>
      <c r="C32" s="232" t="s">
        <v>148</v>
      </c>
      <c r="D32" s="234"/>
      <c r="E32" s="234"/>
      <c r="F32" s="234"/>
      <c r="G32" s="158"/>
      <c r="H32" s="119">
        <v>240.3</v>
      </c>
      <c r="I32" s="119">
        <v>312.36</v>
      </c>
    </row>
    <row r="33" spans="1:9" ht="15.75">
      <c r="A33" s="83" t="s">
        <v>186</v>
      </c>
      <c r="B33" s="142" t="s">
        <v>149</v>
      </c>
      <c r="C33" s="232" t="s">
        <v>150</v>
      </c>
      <c r="D33" s="234"/>
      <c r="E33" s="234"/>
      <c r="F33" s="234"/>
      <c r="G33" s="161"/>
      <c r="H33" s="119">
        <v>3368.1</v>
      </c>
      <c r="I33" s="119">
        <v>648.19</v>
      </c>
    </row>
    <row r="34" spans="1:9" ht="15.75">
      <c r="A34" s="83" t="s">
        <v>188</v>
      </c>
      <c r="B34" s="142" t="s">
        <v>151</v>
      </c>
      <c r="C34" s="235" t="s">
        <v>152</v>
      </c>
      <c r="D34" s="234"/>
      <c r="E34" s="234"/>
      <c r="F34" s="234"/>
      <c r="G34" s="88"/>
      <c r="H34" s="119"/>
      <c r="I34" s="119"/>
    </row>
    <row r="35" spans="1:9" ht="15.75">
      <c r="A35" s="83" t="s">
        <v>211</v>
      </c>
      <c r="B35" s="142" t="s">
        <v>153</v>
      </c>
      <c r="C35" s="235" t="s">
        <v>154</v>
      </c>
      <c r="D35" s="234"/>
      <c r="E35" s="234"/>
      <c r="F35" s="234"/>
      <c r="G35" s="88"/>
      <c r="H35" s="119">
        <v>90</v>
      </c>
      <c r="I35" s="119">
        <v>149.86</v>
      </c>
    </row>
    <row r="36" spans="1:9" ht="15.75">
      <c r="A36" s="83" t="s">
        <v>155</v>
      </c>
      <c r="B36" s="142" t="s">
        <v>156</v>
      </c>
      <c r="C36" s="235" t="s">
        <v>157</v>
      </c>
      <c r="D36" s="234"/>
      <c r="E36" s="234"/>
      <c r="F36" s="234"/>
      <c r="G36" s="88"/>
      <c r="H36" s="119"/>
      <c r="I36" s="119"/>
    </row>
    <row r="37" spans="1:9" ht="15.75">
      <c r="A37" s="83" t="s">
        <v>158</v>
      </c>
      <c r="B37" s="142" t="s">
        <v>159</v>
      </c>
      <c r="C37" s="235" t="s">
        <v>11</v>
      </c>
      <c r="D37" s="234"/>
      <c r="E37" s="234"/>
      <c r="F37" s="234"/>
      <c r="G37" s="88"/>
      <c r="H37" s="87"/>
      <c r="I37" s="87"/>
    </row>
    <row r="38" spans="1:9" ht="15.75">
      <c r="A38" s="83" t="s">
        <v>12</v>
      </c>
      <c r="B38" s="142" t="s">
        <v>121</v>
      </c>
      <c r="C38" s="232" t="s">
        <v>121</v>
      </c>
      <c r="D38" s="234"/>
      <c r="E38" s="234"/>
      <c r="F38" s="234"/>
      <c r="G38" s="88"/>
      <c r="H38" s="87"/>
      <c r="I38" s="87"/>
    </row>
    <row r="39" spans="1:9" ht="15.75">
      <c r="A39" s="83" t="s">
        <v>13</v>
      </c>
      <c r="B39" s="142" t="s">
        <v>14</v>
      </c>
      <c r="C39" s="235" t="s">
        <v>14</v>
      </c>
      <c r="D39" s="234"/>
      <c r="E39" s="234"/>
      <c r="F39" s="234"/>
      <c r="G39" s="161"/>
      <c r="H39" s="119">
        <v>779.05</v>
      </c>
      <c r="I39" s="119">
        <v>952.41</v>
      </c>
    </row>
    <row r="40" spans="1:9" ht="15.75" customHeight="1">
      <c r="A40" s="83" t="s">
        <v>15</v>
      </c>
      <c r="B40" s="142" t="s">
        <v>16</v>
      </c>
      <c r="C40" s="232" t="s">
        <v>122</v>
      </c>
      <c r="D40" s="233"/>
      <c r="E40" s="233"/>
      <c r="F40" s="233"/>
      <c r="G40" s="161"/>
      <c r="H40" s="87"/>
      <c r="I40" s="87"/>
    </row>
    <row r="41" spans="1:9" ht="15.75" customHeight="1">
      <c r="A41" s="83" t="s">
        <v>17</v>
      </c>
      <c r="B41" s="142" t="s">
        <v>18</v>
      </c>
      <c r="C41" s="232" t="s">
        <v>19</v>
      </c>
      <c r="D41" s="234"/>
      <c r="E41" s="234"/>
      <c r="F41" s="234"/>
      <c r="G41" s="88"/>
      <c r="H41" s="87"/>
      <c r="I41" s="87"/>
    </row>
    <row r="42" spans="1:9" ht="15.75">
      <c r="A42" s="83" t="s">
        <v>20</v>
      </c>
      <c r="B42" s="142" t="s">
        <v>21</v>
      </c>
      <c r="C42" s="232" t="s">
        <v>123</v>
      </c>
      <c r="D42" s="234"/>
      <c r="E42" s="234"/>
      <c r="F42" s="234"/>
      <c r="G42" s="88"/>
      <c r="H42" s="119"/>
      <c r="I42" s="119"/>
    </row>
    <row r="43" spans="1:9" ht="15.75">
      <c r="A43" s="83" t="s">
        <v>22</v>
      </c>
      <c r="B43" s="142" t="s">
        <v>23</v>
      </c>
      <c r="C43" s="232" t="s">
        <v>24</v>
      </c>
      <c r="D43" s="234"/>
      <c r="E43" s="234"/>
      <c r="F43" s="234"/>
      <c r="G43" s="161"/>
      <c r="H43" s="87">
        <v>1324.9</v>
      </c>
      <c r="I43" s="87">
        <v>2081.71</v>
      </c>
    </row>
    <row r="44" spans="1:9" ht="15.75">
      <c r="A44" s="83" t="s">
        <v>25</v>
      </c>
      <c r="B44" s="142" t="s">
        <v>26</v>
      </c>
      <c r="C44" s="213" t="s">
        <v>124</v>
      </c>
      <c r="D44" s="214"/>
      <c r="E44" s="214"/>
      <c r="F44" s="215"/>
      <c r="G44" s="88"/>
      <c r="H44" s="117">
        <v>2.5</v>
      </c>
      <c r="I44" s="117">
        <v>1.52</v>
      </c>
    </row>
    <row r="45" spans="1:13" ht="15.75">
      <c r="A45" s="141" t="s">
        <v>191</v>
      </c>
      <c r="B45" s="144" t="s">
        <v>125</v>
      </c>
      <c r="C45" s="224" t="s">
        <v>125</v>
      </c>
      <c r="D45" s="225"/>
      <c r="E45" s="225"/>
      <c r="F45" s="226"/>
      <c r="G45" s="109" t="s">
        <v>114</v>
      </c>
      <c r="H45" s="120">
        <f>+H20-H30</f>
        <v>184.1099999999933</v>
      </c>
      <c r="I45" s="120">
        <f>+I20-I30</f>
        <v>2.9199999999982538</v>
      </c>
      <c r="M45" s="34" t="s">
        <v>262</v>
      </c>
    </row>
    <row r="46" spans="1:9" ht="15.75">
      <c r="A46" s="141" t="s">
        <v>214</v>
      </c>
      <c r="B46" s="141" t="s">
        <v>126</v>
      </c>
      <c r="C46" s="230" t="s">
        <v>126</v>
      </c>
      <c r="D46" s="225"/>
      <c r="E46" s="225"/>
      <c r="F46" s="226"/>
      <c r="G46" s="162">
        <v>12</v>
      </c>
      <c r="H46" s="120">
        <f>+H47-H48+H49</f>
        <v>0</v>
      </c>
      <c r="I46" s="120">
        <f>+I47-I48+I49</f>
        <v>0</v>
      </c>
    </row>
    <row r="47" spans="1:9" ht="15.75">
      <c r="A47" s="143" t="s">
        <v>106</v>
      </c>
      <c r="B47" s="142" t="s">
        <v>27</v>
      </c>
      <c r="C47" s="213" t="s">
        <v>127</v>
      </c>
      <c r="D47" s="214"/>
      <c r="E47" s="214"/>
      <c r="F47" s="215"/>
      <c r="G47" s="164"/>
      <c r="H47" s="117"/>
      <c r="I47" s="117"/>
    </row>
    <row r="48" spans="1:9" ht="15.75">
      <c r="A48" s="143" t="s">
        <v>184</v>
      </c>
      <c r="B48" s="142" t="s">
        <v>128</v>
      </c>
      <c r="C48" s="213" t="s">
        <v>128</v>
      </c>
      <c r="D48" s="214"/>
      <c r="E48" s="214"/>
      <c r="F48" s="215"/>
      <c r="G48" s="86"/>
      <c r="H48" s="117"/>
      <c r="I48" s="117"/>
    </row>
    <row r="49" spans="1:9" ht="15.75">
      <c r="A49" s="143" t="s">
        <v>28</v>
      </c>
      <c r="B49" s="142" t="s">
        <v>29</v>
      </c>
      <c r="C49" s="213" t="s">
        <v>129</v>
      </c>
      <c r="D49" s="214"/>
      <c r="E49" s="214"/>
      <c r="F49" s="215"/>
      <c r="G49" s="164"/>
      <c r="H49" s="86"/>
      <c r="I49" s="86"/>
    </row>
    <row r="50" spans="1:9" ht="15.75">
      <c r="A50" s="141" t="s">
        <v>221</v>
      </c>
      <c r="B50" s="144" t="s">
        <v>130</v>
      </c>
      <c r="C50" s="224" t="s">
        <v>130</v>
      </c>
      <c r="D50" s="225"/>
      <c r="E50" s="225"/>
      <c r="F50" s="226"/>
      <c r="G50" s="153">
        <v>13</v>
      </c>
      <c r="H50" s="121"/>
      <c r="I50" s="121">
        <v>0</v>
      </c>
    </row>
    <row r="51" spans="1:9" ht="30" customHeight="1">
      <c r="A51" s="141" t="s">
        <v>57</v>
      </c>
      <c r="B51" s="144" t="s">
        <v>131</v>
      </c>
      <c r="C51" s="231" t="s">
        <v>131</v>
      </c>
      <c r="D51" s="228"/>
      <c r="E51" s="228"/>
      <c r="F51" s="229"/>
      <c r="G51" s="85"/>
      <c r="H51" s="85"/>
      <c r="I51" s="85"/>
    </row>
    <row r="52" spans="1:9" ht="15.75">
      <c r="A52" s="141" t="s">
        <v>100</v>
      </c>
      <c r="B52" s="144" t="s">
        <v>30</v>
      </c>
      <c r="C52" s="224" t="s">
        <v>30</v>
      </c>
      <c r="D52" s="225"/>
      <c r="E52" s="225"/>
      <c r="F52" s="226"/>
      <c r="G52" s="85"/>
      <c r="H52" s="85"/>
      <c r="I52" s="85"/>
    </row>
    <row r="53" spans="1:12" ht="30" customHeight="1">
      <c r="A53" s="141" t="s">
        <v>133</v>
      </c>
      <c r="B53" s="141" t="s">
        <v>132</v>
      </c>
      <c r="C53" s="227" t="s">
        <v>132</v>
      </c>
      <c r="D53" s="228"/>
      <c r="E53" s="228"/>
      <c r="F53" s="229"/>
      <c r="G53" s="165">
        <v>14</v>
      </c>
      <c r="H53" s="121">
        <f>+H45+H46+H50</f>
        <v>184.1099999999933</v>
      </c>
      <c r="I53" s="170">
        <v>2.92</v>
      </c>
      <c r="L53" s="168">
        <f>+H45-'2VSAFAS 2p I ketv.'!F91</f>
        <v>-6.707523425575346E-12</v>
      </c>
    </row>
    <row r="54" spans="1:9" ht="15.75">
      <c r="A54" s="141" t="s">
        <v>182</v>
      </c>
      <c r="B54" s="141" t="s">
        <v>134</v>
      </c>
      <c r="C54" s="230" t="s">
        <v>134</v>
      </c>
      <c r="D54" s="225"/>
      <c r="E54" s="225"/>
      <c r="F54" s="226"/>
      <c r="G54" s="85"/>
      <c r="H54" s="121"/>
      <c r="I54" s="121"/>
    </row>
    <row r="55" spans="1:9" ht="15.75">
      <c r="A55" s="141" t="s">
        <v>31</v>
      </c>
      <c r="B55" s="144" t="s">
        <v>135</v>
      </c>
      <c r="C55" s="224" t="s">
        <v>135</v>
      </c>
      <c r="D55" s="225"/>
      <c r="E55" s="225"/>
      <c r="F55" s="226"/>
      <c r="G55" s="153"/>
      <c r="H55" s="121">
        <f>+H53</f>
        <v>184.1099999999933</v>
      </c>
      <c r="I55" s="170">
        <f>+I53+I54</f>
        <v>2.92</v>
      </c>
    </row>
    <row r="56" spans="1:9" ht="15.75">
      <c r="A56" s="143" t="s">
        <v>182</v>
      </c>
      <c r="B56" s="142" t="s">
        <v>32</v>
      </c>
      <c r="C56" s="213" t="s">
        <v>32</v>
      </c>
      <c r="D56" s="214"/>
      <c r="E56" s="214"/>
      <c r="F56" s="215"/>
      <c r="G56" s="86"/>
      <c r="H56" s="86"/>
      <c r="I56" s="86"/>
    </row>
    <row r="57" spans="1:9" ht="15.75">
      <c r="A57" s="143" t="s">
        <v>184</v>
      </c>
      <c r="B57" s="142" t="s">
        <v>33</v>
      </c>
      <c r="C57" s="213" t="s">
        <v>33</v>
      </c>
      <c r="D57" s="214"/>
      <c r="E57" s="214"/>
      <c r="F57" s="215"/>
      <c r="G57" s="86"/>
      <c r="H57" s="86"/>
      <c r="I57" s="86"/>
    </row>
    <row r="58" spans="1:9" ht="12.75">
      <c r="A58" s="145"/>
      <c r="B58" s="145"/>
      <c r="C58" s="145"/>
      <c r="D58" s="145"/>
      <c r="G58" s="146"/>
      <c r="H58" s="146"/>
      <c r="I58" s="146"/>
    </row>
    <row r="59" spans="1:9" ht="15" customHeight="1">
      <c r="A59" s="218" t="s">
        <v>267</v>
      </c>
      <c r="B59" s="218"/>
      <c r="C59" s="218"/>
      <c r="D59" s="218"/>
      <c r="E59" s="218"/>
      <c r="F59" s="218"/>
      <c r="G59" s="147" t="s">
        <v>257</v>
      </c>
      <c r="H59" s="219" t="s">
        <v>268</v>
      </c>
      <c r="I59" s="219"/>
    </row>
    <row r="60" spans="1:9" s="139" customFormat="1" ht="15" customHeight="1">
      <c r="A60" s="220" t="s">
        <v>258</v>
      </c>
      <c r="B60" s="220"/>
      <c r="C60" s="220"/>
      <c r="D60" s="220"/>
      <c r="E60" s="220"/>
      <c r="F60" s="220"/>
      <c r="G60" s="149" t="s">
        <v>259</v>
      </c>
      <c r="H60" s="221" t="s">
        <v>64</v>
      </c>
      <c r="I60" s="221"/>
    </row>
    <row r="61" spans="1:9" s="139" customFormat="1" ht="15" customHeight="1">
      <c r="A61" s="148"/>
      <c r="B61" s="148"/>
      <c r="C61" s="148"/>
      <c r="D61" s="148"/>
      <c r="E61" s="148"/>
      <c r="F61" s="148"/>
      <c r="G61" s="148"/>
      <c r="H61" s="150"/>
      <c r="I61" s="150"/>
    </row>
    <row r="62" spans="1:9" ht="12.75" customHeight="1">
      <c r="A62" s="222" t="str">
        <f>+'2VSAFAS 2p I ketv.'!A100:E100</f>
        <v>Vyr. buhalterė</v>
      </c>
      <c r="B62" s="222"/>
      <c r="C62" s="222"/>
      <c r="D62" s="222"/>
      <c r="E62" s="222"/>
      <c r="F62" s="222"/>
      <c r="G62" s="133" t="s">
        <v>260</v>
      </c>
      <c r="H62" s="223" t="s">
        <v>284</v>
      </c>
      <c r="I62" s="223"/>
    </row>
    <row r="63" spans="1:9" ht="12.75">
      <c r="A63" s="216" t="s">
        <v>280</v>
      </c>
      <c r="B63" s="216"/>
      <c r="C63" s="216"/>
      <c r="D63" s="216"/>
      <c r="E63" s="216"/>
      <c r="F63" s="216"/>
      <c r="G63" s="151" t="s">
        <v>261</v>
      </c>
      <c r="H63" s="217" t="s">
        <v>64</v>
      </c>
      <c r="I63" s="217"/>
    </row>
  </sheetData>
  <sheetProtection/>
  <mergeCells count="62">
    <mergeCell ref="A4:I4"/>
    <mergeCell ref="A5:I5"/>
    <mergeCell ref="A6:I6"/>
    <mergeCell ref="A7:I7"/>
    <mergeCell ref="A12:I12"/>
    <mergeCell ref="A13:I13"/>
    <mergeCell ref="A14:I14"/>
    <mergeCell ref="A16:I16"/>
    <mergeCell ref="A8:I8"/>
    <mergeCell ref="A9:I9"/>
    <mergeCell ref="A10:I10"/>
    <mergeCell ref="A11:I11"/>
    <mergeCell ref="C20:F20"/>
    <mergeCell ref="C21:F21"/>
    <mergeCell ref="C22:F22"/>
    <mergeCell ref="C23:F23"/>
    <mergeCell ref="A17:I17"/>
    <mergeCell ref="A18:I18"/>
    <mergeCell ref="A19:B19"/>
    <mergeCell ref="C19:F19"/>
    <mergeCell ref="C28:F28"/>
    <mergeCell ref="C29:F29"/>
    <mergeCell ref="C30:F30"/>
    <mergeCell ref="C31:F31"/>
    <mergeCell ref="C24:F24"/>
    <mergeCell ref="C25:F25"/>
    <mergeCell ref="C26:F26"/>
    <mergeCell ref="C27:F27"/>
    <mergeCell ref="C36:F36"/>
    <mergeCell ref="C37:F37"/>
    <mergeCell ref="C38:F38"/>
    <mergeCell ref="C39:F39"/>
    <mergeCell ref="C32:F32"/>
    <mergeCell ref="C33:F33"/>
    <mergeCell ref="C34:F34"/>
    <mergeCell ref="C35:F35"/>
    <mergeCell ref="C44:F44"/>
    <mergeCell ref="C45:F45"/>
    <mergeCell ref="C46:F46"/>
    <mergeCell ref="C47:F47"/>
    <mergeCell ref="C40:F40"/>
    <mergeCell ref="C41:F41"/>
    <mergeCell ref="C42:F42"/>
    <mergeCell ref="C43:F43"/>
    <mergeCell ref="C52:F52"/>
    <mergeCell ref="C53:F53"/>
    <mergeCell ref="C54:F54"/>
    <mergeCell ref="C55:F55"/>
    <mergeCell ref="C48:F48"/>
    <mergeCell ref="C49:F49"/>
    <mergeCell ref="C50:F50"/>
    <mergeCell ref="C51:F51"/>
    <mergeCell ref="C56:F56"/>
    <mergeCell ref="C57:F57"/>
    <mergeCell ref="A63:F63"/>
    <mergeCell ref="H63:I63"/>
    <mergeCell ref="A59:F59"/>
    <mergeCell ref="H59:I59"/>
    <mergeCell ref="A60:F60"/>
    <mergeCell ref="H60:I60"/>
    <mergeCell ref="A62:F62"/>
    <mergeCell ref="H62:I62"/>
  </mergeCells>
  <printOptions/>
  <pageMargins left="0.8267716535433072" right="0.31496062992125984" top="0.5118110236220472" bottom="0.3937007874015748" header="0.5118110236220472" footer="0.2362204724409449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5"/>
  <sheetViews>
    <sheetView showGridLines="0" view="pageBreakPreview" zoomScaleNormal="80" zoomScaleSheetLayoutView="100" zoomScalePageLayoutView="0" workbookViewId="0" topLeftCell="A12">
      <selection activeCell="J23" sqref="J23"/>
    </sheetView>
  </sheetViews>
  <sheetFormatPr defaultColWidth="9.140625" defaultRowHeight="12.75"/>
  <cols>
    <col min="1" max="1" width="6.00390625" style="95" customWidth="1"/>
    <col min="2" max="2" width="32.8515625" style="89" customWidth="1"/>
    <col min="3" max="10" width="15.7109375" style="89" customWidth="1"/>
    <col min="11" max="11" width="13.140625" style="89" customWidth="1"/>
    <col min="12" max="13" width="15.7109375" style="89" customWidth="1"/>
    <col min="14" max="14" width="9.421875" style="89" bestFit="1" customWidth="1"/>
    <col min="15" max="16384" width="9.140625" style="89" customWidth="1"/>
  </cols>
  <sheetData>
    <row r="1" spans="9:11" ht="15">
      <c r="I1" s="96"/>
      <c r="J1" s="96"/>
      <c r="K1" s="96"/>
    </row>
    <row r="2" spans="2:9" ht="15">
      <c r="B2" s="80"/>
      <c r="I2" s="89" t="s">
        <v>270</v>
      </c>
    </row>
    <row r="3" ht="15">
      <c r="C3" s="89" t="s">
        <v>269</v>
      </c>
    </row>
    <row r="4" ht="15">
      <c r="J4" s="89" t="s">
        <v>271</v>
      </c>
    </row>
    <row r="5" spans="1:13" ht="15">
      <c r="A5" s="250"/>
      <c r="B5" s="251"/>
      <c r="C5" s="251"/>
      <c r="D5" s="251"/>
      <c r="E5" s="251"/>
      <c r="F5" s="251"/>
      <c r="G5" s="251"/>
      <c r="H5" s="251"/>
      <c r="I5" s="251"/>
      <c r="J5" s="251"/>
      <c r="K5" s="251"/>
      <c r="L5" s="251"/>
      <c r="M5" s="251"/>
    </row>
    <row r="6" spans="1:13" ht="15">
      <c r="A6" s="250" t="s">
        <v>263</v>
      </c>
      <c r="B6" s="251"/>
      <c r="C6" s="251"/>
      <c r="D6" s="251"/>
      <c r="E6" s="251"/>
      <c r="F6" s="251"/>
      <c r="G6" s="251"/>
      <c r="H6" s="251"/>
      <c r="I6" s="251"/>
      <c r="J6" s="251"/>
      <c r="K6" s="251"/>
      <c r="L6" s="251"/>
      <c r="M6" s="251"/>
    </row>
    <row r="8" spans="1:13" ht="15">
      <c r="A8" s="250" t="s">
        <v>235</v>
      </c>
      <c r="B8" s="251"/>
      <c r="C8" s="251"/>
      <c r="D8" s="251"/>
      <c r="E8" s="251"/>
      <c r="F8" s="251"/>
      <c r="G8" s="251"/>
      <c r="H8" s="251"/>
      <c r="I8" s="251"/>
      <c r="J8" s="251"/>
      <c r="K8" s="251"/>
      <c r="L8" s="251"/>
      <c r="M8" s="251"/>
    </row>
    <row r="9" ht="15">
      <c r="M9" s="169">
        <v>43830</v>
      </c>
    </row>
    <row r="10" spans="1:13" ht="15">
      <c r="A10" s="252" t="s">
        <v>175</v>
      </c>
      <c r="B10" s="252" t="s">
        <v>236</v>
      </c>
      <c r="C10" s="252" t="s">
        <v>237</v>
      </c>
      <c r="D10" s="252" t="s">
        <v>234</v>
      </c>
      <c r="E10" s="252"/>
      <c r="F10" s="252"/>
      <c r="G10" s="252"/>
      <c r="H10" s="252"/>
      <c r="I10" s="252"/>
      <c r="J10" s="253"/>
      <c r="K10" s="253"/>
      <c r="L10" s="252"/>
      <c r="M10" s="252" t="s">
        <v>238</v>
      </c>
    </row>
    <row r="11" spans="1:13" ht="123" customHeight="1">
      <c r="A11" s="252"/>
      <c r="B11" s="252"/>
      <c r="C11" s="252"/>
      <c r="D11" s="90" t="s">
        <v>167</v>
      </c>
      <c r="E11" s="90" t="s">
        <v>239</v>
      </c>
      <c r="F11" s="90" t="s">
        <v>168</v>
      </c>
      <c r="G11" s="90" t="s">
        <v>240</v>
      </c>
      <c r="H11" s="90" t="s">
        <v>169</v>
      </c>
      <c r="I11" s="97" t="s">
        <v>161</v>
      </c>
      <c r="J11" s="90" t="s">
        <v>241</v>
      </c>
      <c r="K11" s="98" t="s">
        <v>242</v>
      </c>
      <c r="L11" s="99" t="s">
        <v>162</v>
      </c>
      <c r="M11" s="252"/>
    </row>
    <row r="12" spans="1:13" ht="15">
      <c r="A12" s="100">
        <v>1</v>
      </c>
      <c r="B12" s="100">
        <v>2</v>
      </c>
      <c r="C12" s="100">
        <v>3</v>
      </c>
      <c r="D12" s="100">
        <v>4</v>
      </c>
      <c r="E12" s="100">
        <v>5</v>
      </c>
      <c r="F12" s="100">
        <v>6</v>
      </c>
      <c r="G12" s="100">
        <v>7</v>
      </c>
      <c r="H12" s="100">
        <v>8</v>
      </c>
      <c r="I12" s="100">
        <v>9</v>
      </c>
      <c r="J12" s="100">
        <v>10</v>
      </c>
      <c r="K12" s="101" t="s">
        <v>163</v>
      </c>
      <c r="L12" s="100">
        <v>12</v>
      </c>
      <c r="M12" s="100">
        <v>13</v>
      </c>
    </row>
    <row r="13" spans="1:13" ht="71.25">
      <c r="A13" s="110" t="s">
        <v>35</v>
      </c>
      <c r="B13" s="111" t="s">
        <v>164</v>
      </c>
      <c r="C13" s="124">
        <f>+C14+C15</f>
        <v>7851.57</v>
      </c>
      <c r="D13" s="124">
        <f aca="true" t="shared" si="0" ref="D13:M13">+D14+D15</f>
        <v>0</v>
      </c>
      <c r="E13" s="124">
        <f t="shared" si="0"/>
        <v>0</v>
      </c>
      <c r="F13" s="124">
        <f t="shared" si="0"/>
        <v>0</v>
      </c>
      <c r="G13" s="124">
        <f t="shared" si="0"/>
        <v>0</v>
      </c>
      <c r="H13" s="124">
        <f t="shared" si="0"/>
        <v>0</v>
      </c>
      <c r="I13" s="124">
        <f t="shared" si="0"/>
        <v>28.56</v>
      </c>
      <c r="J13" s="124">
        <f t="shared" si="0"/>
        <v>0</v>
      </c>
      <c r="K13" s="124">
        <f t="shared" si="0"/>
        <v>0</v>
      </c>
      <c r="L13" s="124">
        <f t="shared" si="0"/>
        <v>0</v>
      </c>
      <c r="M13" s="124">
        <f t="shared" si="0"/>
        <v>7823.009999999999</v>
      </c>
    </row>
    <row r="14" spans="1:13" ht="15" customHeight="1">
      <c r="A14" s="92" t="s">
        <v>248</v>
      </c>
      <c r="B14" s="93" t="s">
        <v>243</v>
      </c>
      <c r="C14" s="125">
        <v>7851.57</v>
      </c>
      <c r="D14" s="154">
        <v>0</v>
      </c>
      <c r="E14" s="125">
        <v>0</v>
      </c>
      <c r="F14" s="125"/>
      <c r="G14" s="125"/>
      <c r="H14" s="125"/>
      <c r="I14" s="125">
        <v>28.56</v>
      </c>
      <c r="J14" s="125"/>
      <c r="K14" s="125"/>
      <c r="L14" s="125"/>
      <c r="M14" s="125">
        <f>+C14+D14+E14+F14-G14-H14-I14-J14-K14+L14</f>
        <v>7823.009999999999</v>
      </c>
    </row>
    <row r="15" spans="1:13" ht="15" customHeight="1">
      <c r="A15" s="92" t="s">
        <v>249</v>
      </c>
      <c r="B15" s="93" t="s">
        <v>244</v>
      </c>
      <c r="C15" s="125">
        <v>0</v>
      </c>
      <c r="D15" s="154">
        <v>0</v>
      </c>
      <c r="E15" s="125">
        <v>0</v>
      </c>
      <c r="F15" s="125"/>
      <c r="G15" s="125"/>
      <c r="H15" s="125"/>
      <c r="I15" s="125">
        <v>0</v>
      </c>
      <c r="J15" s="125"/>
      <c r="K15" s="125"/>
      <c r="L15" s="125"/>
      <c r="M15" s="125">
        <f>+C15+D15+E15+F15-G15-H15-I15-J15-K15+L15</f>
        <v>0</v>
      </c>
    </row>
    <row r="16" spans="1:15" ht="74.25" customHeight="1">
      <c r="A16" s="110" t="s">
        <v>36</v>
      </c>
      <c r="B16" s="111" t="s">
        <v>165</v>
      </c>
      <c r="C16" s="124">
        <f>+C17+C18</f>
        <v>23323.02</v>
      </c>
      <c r="D16" s="124">
        <f aca="true" t="shared" si="1" ref="D16:M16">+D17+D18</f>
        <v>21948.28</v>
      </c>
      <c r="E16" s="124">
        <f t="shared" si="1"/>
        <v>0</v>
      </c>
      <c r="F16" s="124">
        <f t="shared" si="1"/>
        <v>0</v>
      </c>
      <c r="G16" s="124">
        <f t="shared" si="1"/>
        <v>0</v>
      </c>
      <c r="H16" s="124">
        <f t="shared" si="1"/>
        <v>0</v>
      </c>
      <c r="I16" s="124">
        <f t="shared" si="1"/>
        <v>25052.57</v>
      </c>
      <c r="J16" s="124"/>
      <c r="K16" s="124">
        <f t="shared" si="1"/>
        <v>0</v>
      </c>
      <c r="L16" s="124">
        <f t="shared" si="1"/>
        <v>0</v>
      </c>
      <c r="M16" s="124">
        <f t="shared" si="1"/>
        <v>20218.73</v>
      </c>
      <c r="N16" s="89">
        <f>4199.05+1367.59+19851.23</f>
        <v>25417.87</v>
      </c>
      <c r="O16" s="155">
        <f>+N16-M16</f>
        <v>5199.139999999999</v>
      </c>
    </row>
    <row r="17" spans="1:13" ht="15" customHeight="1">
      <c r="A17" s="92" t="s">
        <v>170</v>
      </c>
      <c r="B17" s="93" t="s">
        <v>243</v>
      </c>
      <c r="C17" s="125">
        <v>23269.52</v>
      </c>
      <c r="D17" s="125">
        <v>248.64</v>
      </c>
      <c r="E17" s="125"/>
      <c r="F17" s="125"/>
      <c r="G17" s="125"/>
      <c r="H17" s="125"/>
      <c r="I17" s="125">
        <v>3304.38</v>
      </c>
      <c r="J17" s="125"/>
      <c r="K17" s="125"/>
      <c r="L17" s="125"/>
      <c r="M17" s="125">
        <f>+C17+D17+E17+F17-G17-H17-I17-J17-K17+L17</f>
        <v>20213.78</v>
      </c>
    </row>
    <row r="18" spans="1:15" ht="15" customHeight="1">
      <c r="A18" s="92" t="s">
        <v>171</v>
      </c>
      <c r="B18" s="93" t="s">
        <v>244</v>
      </c>
      <c r="C18" s="125">
        <v>53.5</v>
      </c>
      <c r="D18" s="91">
        <v>21699.64</v>
      </c>
      <c r="E18" s="125"/>
      <c r="F18" s="125"/>
      <c r="G18" s="125"/>
      <c r="H18" s="125"/>
      <c r="I18" s="125">
        <v>21748.19</v>
      </c>
      <c r="J18" s="125"/>
      <c r="K18" s="125"/>
      <c r="L18" s="125"/>
      <c r="M18" s="125">
        <f>+C18+D18+E18+F18-G18-H18-I18-J18-K18+L18</f>
        <v>4.950000000000728</v>
      </c>
      <c r="O18" s="155"/>
    </row>
    <row r="19" spans="1:13" ht="114.75" customHeight="1">
      <c r="A19" s="110" t="s">
        <v>37</v>
      </c>
      <c r="B19" s="111" t="s">
        <v>166</v>
      </c>
      <c r="C19" s="124">
        <f>+C20+C21</f>
        <v>0</v>
      </c>
      <c r="D19" s="124">
        <f>+D20+D21</f>
        <v>1090.4</v>
      </c>
      <c r="E19" s="124">
        <f>+E20+E21</f>
        <v>0</v>
      </c>
      <c r="F19" s="124" t="s">
        <v>262</v>
      </c>
      <c r="G19" s="124">
        <v>0</v>
      </c>
      <c r="H19" s="124">
        <f aca="true" t="shared" si="2" ref="H19:M19">+H20+H21</f>
        <v>0</v>
      </c>
      <c r="I19" s="124">
        <f t="shared" si="2"/>
        <v>1090.4</v>
      </c>
      <c r="J19" s="124">
        <f t="shared" si="2"/>
        <v>0</v>
      </c>
      <c r="K19" s="124">
        <f t="shared" si="2"/>
        <v>0</v>
      </c>
      <c r="L19" s="124">
        <f t="shared" si="2"/>
        <v>0</v>
      </c>
      <c r="M19" s="124">
        <f t="shared" si="2"/>
        <v>1.1368683772161603E-13</v>
      </c>
    </row>
    <row r="20" spans="1:16" ht="15" customHeight="1">
      <c r="A20" s="92" t="s">
        <v>250</v>
      </c>
      <c r="B20" s="93" t="s">
        <v>243</v>
      </c>
      <c r="C20" s="125">
        <v>0</v>
      </c>
      <c r="D20" s="125"/>
      <c r="E20" s="125">
        <v>254.4</v>
      </c>
      <c r="F20" s="125"/>
      <c r="G20" s="125" t="s">
        <v>262</v>
      </c>
      <c r="H20" s="125"/>
      <c r="I20" s="125">
        <v>254.4</v>
      </c>
      <c r="J20" s="125"/>
      <c r="K20" s="125"/>
      <c r="L20" s="125"/>
      <c r="M20" s="125">
        <f>SUM(C20+D20-I20+E20)</f>
        <v>0</v>
      </c>
      <c r="P20" s="89" t="s">
        <v>262</v>
      </c>
    </row>
    <row r="21" spans="1:13" ht="15" customHeight="1">
      <c r="A21" s="92" t="s">
        <v>172</v>
      </c>
      <c r="B21" s="93" t="s">
        <v>244</v>
      </c>
      <c r="C21" s="125">
        <v>0</v>
      </c>
      <c r="D21" s="125">
        <v>1090.4</v>
      </c>
      <c r="E21" s="125">
        <v>-254.4</v>
      </c>
      <c r="F21" s="125"/>
      <c r="G21" s="125"/>
      <c r="H21" s="125"/>
      <c r="I21" s="125">
        <v>836</v>
      </c>
      <c r="J21" s="125"/>
      <c r="K21" s="125"/>
      <c r="L21" s="125"/>
      <c r="M21" s="125">
        <f>+C21+D21+E21+F21-G21-H21-I21-J21-K21+L21</f>
        <v>1.1368683772161603E-13</v>
      </c>
    </row>
    <row r="22" spans="1:13" ht="15" customHeight="1">
      <c r="A22" s="110" t="s">
        <v>38</v>
      </c>
      <c r="B22" s="111" t="s">
        <v>245</v>
      </c>
      <c r="C22" s="124">
        <f>+C24+C23</f>
        <v>857.94</v>
      </c>
      <c r="D22" s="124">
        <f aca="true" t="shared" si="3" ref="D22:M22">+D24+D23</f>
        <v>0</v>
      </c>
      <c r="E22" s="124">
        <f t="shared" si="3"/>
        <v>0</v>
      </c>
      <c r="F22" s="124">
        <f t="shared" si="3"/>
        <v>0</v>
      </c>
      <c r="G22" s="124">
        <f t="shared" si="3"/>
        <v>0</v>
      </c>
      <c r="H22" s="124">
        <f t="shared" si="3"/>
        <v>0</v>
      </c>
      <c r="I22" s="124">
        <f t="shared" si="3"/>
        <v>78.68</v>
      </c>
      <c r="J22" s="124">
        <f t="shared" si="3"/>
        <v>0</v>
      </c>
      <c r="K22" s="124">
        <f t="shared" si="3"/>
        <v>0</v>
      </c>
      <c r="L22" s="124">
        <f t="shared" si="3"/>
        <v>0</v>
      </c>
      <c r="M22" s="124">
        <f t="shared" si="3"/>
        <v>779.26</v>
      </c>
    </row>
    <row r="23" spans="1:13" ht="15" customHeight="1">
      <c r="A23" s="92" t="s">
        <v>251</v>
      </c>
      <c r="B23" s="93" t="s">
        <v>243</v>
      </c>
      <c r="C23" s="125"/>
      <c r="D23" s="91"/>
      <c r="E23" s="125">
        <v>78.68</v>
      </c>
      <c r="F23" s="125"/>
      <c r="G23" s="125"/>
      <c r="H23" s="125"/>
      <c r="I23" s="125">
        <v>78.68</v>
      </c>
      <c r="J23" s="125"/>
      <c r="K23" s="125"/>
      <c r="L23" s="125"/>
      <c r="M23" s="125">
        <f>+C23+D23+E23+F23-G23-H23-I23-J23-K23+L23</f>
        <v>0</v>
      </c>
    </row>
    <row r="24" spans="1:13" ht="15" customHeight="1">
      <c r="A24" s="92" t="s">
        <v>252</v>
      </c>
      <c r="B24" s="93" t="s">
        <v>244</v>
      </c>
      <c r="C24" s="125">
        <v>857.94</v>
      </c>
      <c r="D24" s="125"/>
      <c r="E24" s="125">
        <v>-78.68</v>
      </c>
      <c r="F24" s="125"/>
      <c r="G24" s="125"/>
      <c r="H24" s="125"/>
      <c r="I24" s="125"/>
      <c r="J24" s="125"/>
      <c r="K24" s="125"/>
      <c r="L24" s="125"/>
      <c r="M24" s="125">
        <f>+C24+D24+E24+F24-G24-H24-I24-J24-K24+L24</f>
        <v>779.26</v>
      </c>
    </row>
    <row r="25" spans="1:13" ht="15" customHeight="1">
      <c r="A25" s="90" t="s">
        <v>39</v>
      </c>
      <c r="B25" s="102" t="s">
        <v>246</v>
      </c>
      <c r="C25" s="125">
        <f>+C22+C19+C16+C13</f>
        <v>32032.53</v>
      </c>
      <c r="D25" s="125">
        <f aca="true" t="shared" si="4" ref="D25:L25">+D22+D19+D16+D13</f>
        <v>23038.68</v>
      </c>
      <c r="E25" s="125">
        <f t="shared" si="4"/>
        <v>0</v>
      </c>
      <c r="F25" s="125">
        <f>SUM(F17)</f>
        <v>0</v>
      </c>
      <c r="G25" s="125">
        <f t="shared" si="4"/>
        <v>0</v>
      </c>
      <c r="H25" s="125">
        <f t="shared" si="4"/>
        <v>0</v>
      </c>
      <c r="I25" s="125">
        <f t="shared" si="4"/>
        <v>26250.210000000003</v>
      </c>
      <c r="J25" s="125">
        <f t="shared" si="4"/>
        <v>0</v>
      </c>
      <c r="K25" s="125">
        <f t="shared" si="4"/>
        <v>0</v>
      </c>
      <c r="L25" s="125">
        <f t="shared" si="4"/>
        <v>0</v>
      </c>
      <c r="M25" s="125">
        <f>+C25+D25+E25+F25-G25-H25-I25-J25-K25+L25</f>
        <v>28820.999999999996</v>
      </c>
    </row>
  </sheetData>
  <sheetProtection/>
  <mergeCells count="8">
    <mergeCell ref="A5:M5"/>
    <mergeCell ref="A6:M6"/>
    <mergeCell ref="A8:M8"/>
    <mergeCell ref="A10:A11"/>
    <mergeCell ref="B10:B11"/>
    <mergeCell ref="C10:C11"/>
    <mergeCell ref="D10:L10"/>
    <mergeCell ref="M10:M11"/>
  </mergeCells>
  <printOptions horizontalCentered="1"/>
  <pageMargins left="0.7480314960629921" right="0.7480314960629921" top="0.984251968503937" bottom="0.984251968503937" header="0.5118110236220472" footer="0.5118110236220472"/>
  <pageSetup fitToHeight="2" horizontalDpi="600" verticalDpi="600" orientation="landscape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showGridLines="0" view="pageBreakPreview" zoomScaleSheetLayoutView="100" zoomScalePageLayoutView="0" workbookViewId="0" topLeftCell="A10">
      <selection activeCell="G17" sqref="G17"/>
    </sheetView>
  </sheetViews>
  <sheetFormatPr defaultColWidth="9.140625" defaultRowHeight="12.75"/>
  <cols>
    <col min="1" max="1" width="4.421875" style="89" customWidth="1"/>
    <col min="2" max="2" width="56.421875" style="89" customWidth="1"/>
    <col min="3" max="4" width="13.28125" style="89" customWidth="1"/>
    <col min="5" max="5" width="12.28125" style="89" customWidth="1"/>
    <col min="6" max="6" width="13.57421875" style="89" customWidth="1"/>
    <col min="7" max="7" width="13.28125" style="89" customWidth="1"/>
    <col min="8" max="8" width="12.28125" style="89" customWidth="1"/>
    <col min="9" max="16384" width="9.140625" style="89" customWidth="1"/>
  </cols>
  <sheetData>
    <row r="1" ht="15">
      <c r="F1" s="96"/>
    </row>
    <row r="2" ht="15">
      <c r="B2" s="80"/>
    </row>
    <row r="3" ht="15">
      <c r="G3" s="89" t="s">
        <v>66</v>
      </c>
    </row>
    <row r="4" ht="8.25" customHeight="1"/>
    <row r="5" spans="1:8" ht="15">
      <c r="A5" s="250"/>
      <c r="B5" s="250"/>
      <c r="C5" s="250"/>
      <c r="D5" s="250"/>
      <c r="E5" s="250"/>
      <c r="F5" s="250"/>
      <c r="G5" s="250"/>
      <c r="H5" s="250"/>
    </row>
    <row r="6" spans="1:8" ht="15">
      <c r="A6" s="250" t="s">
        <v>263</v>
      </c>
      <c r="B6" s="250"/>
      <c r="C6" s="250"/>
      <c r="D6" s="250"/>
      <c r="E6" s="250"/>
      <c r="F6" s="250"/>
      <c r="G6" s="250"/>
      <c r="H6" s="250"/>
    </row>
    <row r="7" ht="5.25" customHeight="1"/>
    <row r="8" spans="1:8" ht="15">
      <c r="A8" s="250" t="s">
        <v>0</v>
      </c>
      <c r="B8" s="250"/>
      <c r="C8" s="250"/>
      <c r="D8" s="250"/>
      <c r="E8" s="250"/>
      <c r="F8" s="250"/>
      <c r="G8" s="250"/>
      <c r="H8" s="250"/>
    </row>
    <row r="9" ht="5.25" customHeight="1"/>
    <row r="10" spans="1:8" ht="15" customHeight="1">
      <c r="A10" s="252" t="s">
        <v>175</v>
      </c>
      <c r="B10" s="252" t="s">
        <v>1</v>
      </c>
      <c r="C10" s="252" t="s">
        <v>2</v>
      </c>
      <c r="D10" s="252"/>
      <c r="E10" s="252"/>
      <c r="F10" s="252" t="s">
        <v>247</v>
      </c>
      <c r="G10" s="252"/>
      <c r="H10" s="252"/>
    </row>
    <row r="11" spans="1:8" ht="79.5" customHeight="1">
      <c r="A11" s="252"/>
      <c r="B11" s="252"/>
      <c r="C11" s="90" t="s">
        <v>3</v>
      </c>
      <c r="D11" s="90" t="s">
        <v>4</v>
      </c>
      <c r="E11" s="90" t="s">
        <v>34</v>
      </c>
      <c r="F11" s="90" t="s">
        <v>5</v>
      </c>
      <c r="G11" s="90" t="s">
        <v>6</v>
      </c>
      <c r="H11" s="90" t="s">
        <v>34</v>
      </c>
    </row>
    <row r="12" spans="1:8" ht="15">
      <c r="A12" s="92">
        <v>1</v>
      </c>
      <c r="B12" s="92">
        <v>2</v>
      </c>
      <c r="C12" s="92">
        <v>3</v>
      </c>
      <c r="D12" s="92">
        <v>4</v>
      </c>
      <c r="E12" s="92" t="s">
        <v>7</v>
      </c>
      <c r="F12" s="92">
        <v>6</v>
      </c>
      <c r="G12" s="92">
        <v>7</v>
      </c>
      <c r="H12" s="92" t="s">
        <v>8</v>
      </c>
    </row>
    <row r="13" spans="1:8" ht="45">
      <c r="A13" s="92" t="s">
        <v>35</v>
      </c>
      <c r="B13" s="93" t="s">
        <v>9</v>
      </c>
      <c r="C13" s="90"/>
      <c r="D13" s="90">
        <v>7851.57</v>
      </c>
      <c r="E13" s="90">
        <f>+D13+C13</f>
        <v>7851.57</v>
      </c>
      <c r="F13" s="90"/>
      <c r="G13" s="90">
        <v>7823.01</v>
      </c>
      <c r="H13" s="90">
        <f>+G13+F13</f>
        <v>7823.01</v>
      </c>
    </row>
    <row r="14" spans="1:8" ht="54.75" customHeight="1">
      <c r="A14" s="92" t="s">
        <v>36</v>
      </c>
      <c r="B14" s="93" t="s">
        <v>10</v>
      </c>
      <c r="C14" s="90"/>
      <c r="D14" s="157">
        <v>23323.02</v>
      </c>
      <c r="E14" s="90">
        <f>+D14+C14</f>
        <v>23323.02</v>
      </c>
      <c r="F14" s="90"/>
      <c r="G14" s="157">
        <v>20218.73</v>
      </c>
      <c r="H14" s="157">
        <f>+G14+F14</f>
        <v>20218.73</v>
      </c>
    </row>
    <row r="15" spans="1:8" ht="60" customHeight="1">
      <c r="A15" s="92" t="s">
        <v>37</v>
      </c>
      <c r="B15" s="93" t="s">
        <v>40</v>
      </c>
      <c r="C15" s="90"/>
      <c r="D15" s="90">
        <v>0</v>
      </c>
      <c r="E15" s="90">
        <f>+D15+C15</f>
        <v>0</v>
      </c>
      <c r="F15" s="90" t="s">
        <v>262</v>
      </c>
      <c r="G15" s="90">
        <v>0</v>
      </c>
      <c r="H15" s="90">
        <v>0</v>
      </c>
    </row>
    <row r="16" spans="1:8" ht="15" customHeight="1">
      <c r="A16" s="92" t="s">
        <v>38</v>
      </c>
      <c r="B16" s="93" t="s">
        <v>220</v>
      </c>
      <c r="C16" s="90"/>
      <c r="D16" s="90">
        <v>857.94</v>
      </c>
      <c r="E16" s="90">
        <f>+D16+C16</f>
        <v>857.94</v>
      </c>
      <c r="F16" s="90"/>
      <c r="G16" s="90">
        <v>779.26</v>
      </c>
      <c r="H16" s="157">
        <f>+G16+F16</f>
        <v>779.26</v>
      </c>
    </row>
    <row r="17" spans="1:8" ht="15" customHeight="1">
      <c r="A17" s="92" t="s">
        <v>39</v>
      </c>
      <c r="B17" s="93" t="s">
        <v>34</v>
      </c>
      <c r="C17" s="90"/>
      <c r="D17" s="90">
        <f>+D13+D14+D15+D16</f>
        <v>32032.53</v>
      </c>
      <c r="E17" s="90">
        <f>+D17+C17</f>
        <v>32032.53</v>
      </c>
      <c r="F17" s="90"/>
      <c r="G17" s="157">
        <f>+G13+G14+G15+G16</f>
        <v>28820.999999999996</v>
      </c>
      <c r="H17" s="157">
        <f>+G17+F17</f>
        <v>28820.999999999996</v>
      </c>
    </row>
    <row r="18" ht="6.75" customHeight="1"/>
    <row r="19" spans="3:5" ht="11.25" customHeight="1">
      <c r="C19" s="94"/>
      <c r="D19" s="94"/>
      <c r="E19" s="94"/>
    </row>
  </sheetData>
  <sheetProtection/>
  <mergeCells count="7">
    <mergeCell ref="A5:H5"/>
    <mergeCell ref="A6:H6"/>
    <mergeCell ref="A8:H8"/>
    <mergeCell ref="A10:A11"/>
    <mergeCell ref="B10:B11"/>
    <mergeCell ref="C10:E10"/>
    <mergeCell ref="F10:H10"/>
  </mergeCells>
  <printOptions/>
  <pageMargins left="0.75" right="0.75" top="1" bottom="1" header="0.5" footer="0.5"/>
  <pageSetup fitToHeight="1" fitToWidth="1" horizontalDpi="600" verticalDpi="6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19" sqref="K19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</dc:creator>
  <cp:keywords/>
  <dc:description/>
  <cp:lastModifiedBy>Gintautas Griskenas</cp:lastModifiedBy>
  <cp:lastPrinted>2020-05-06T08:57:08Z</cp:lastPrinted>
  <dcterms:created xsi:type="dcterms:W3CDTF">2011-02-01T11:56:27Z</dcterms:created>
  <dcterms:modified xsi:type="dcterms:W3CDTF">2020-05-06T08:57:24Z</dcterms:modified>
  <cp:category/>
  <cp:version/>
  <cp:contentType/>
  <cp:contentStatus/>
</cp:coreProperties>
</file>